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7.xml" ContentType="application/vnd.openxmlformats-officedocument.drawing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eMeeus\thierry\BouquinGenetPop\Reedition\Definitif\"/>
    </mc:Choice>
  </mc:AlternateContent>
  <bookViews>
    <workbookView xWindow="0" yWindow="0" windowWidth="19410" windowHeight="10905" firstSheet="4" activeTab="9"/>
  </bookViews>
  <sheets>
    <sheet name="Biased dispersal" sheetId="1" r:id="rId1"/>
    <sheet name="LD" sheetId="2" r:id="rId2"/>
    <sheet name="FISFST" sheetId="3" r:id="rId3"/>
    <sheet name="SAD" sheetId="4" r:id="rId4"/>
    <sheet name="FISFSTZs" sheetId="6" r:id="rId5"/>
    <sheet name="SADZs" sheetId="7" r:id="rId6"/>
    <sheet name="MicroCheckerZs" sheetId="5" r:id="rId7"/>
    <sheet name="IsoldidtZs" sheetId="8" r:id="rId8"/>
    <sheet name="Ne" sheetId="9" r:id="rId9"/>
    <sheet name="Dispersion" sheetId="10" r:id="rId10"/>
  </sheets>
  <calcPr calcId="162913"/>
</workbook>
</file>

<file path=xl/calcChain.xml><?xml version="1.0" encoding="utf-8"?>
<calcChain xmlns="http://schemas.openxmlformats.org/spreadsheetml/2006/main">
  <c r="G13" i="10" l="1"/>
  <c r="H13" i="10" s="1"/>
  <c r="G12" i="10"/>
  <c r="H12" i="10" s="1"/>
  <c r="G11" i="10"/>
  <c r="H11" i="10" s="1"/>
  <c r="G9" i="10"/>
  <c r="H9" i="10" s="1"/>
  <c r="G8" i="10"/>
  <c r="H8" i="10" s="1"/>
  <c r="G7" i="10"/>
  <c r="H7" i="10" s="1"/>
  <c r="G5" i="10"/>
  <c r="H5" i="10" s="1"/>
  <c r="G4" i="10"/>
  <c r="H4" i="10" s="1"/>
  <c r="G3" i="10"/>
  <c r="H3" i="10" s="1"/>
  <c r="D13" i="10"/>
  <c r="J13" i="10" s="1"/>
  <c r="K13" i="10" s="1"/>
  <c r="D12" i="10"/>
  <c r="J12" i="10" s="1"/>
  <c r="K12" i="10" s="1"/>
  <c r="D11" i="10"/>
  <c r="J11" i="10" s="1"/>
  <c r="K11" i="10" s="1"/>
  <c r="D9" i="10"/>
  <c r="J9" i="10" s="1"/>
  <c r="D8" i="10"/>
  <c r="J8" i="10" s="1"/>
  <c r="K8" i="10" s="1"/>
  <c r="D7" i="10"/>
  <c r="J7" i="10" s="1"/>
  <c r="K7" i="10" s="1"/>
  <c r="D4" i="10"/>
  <c r="J4" i="10" s="1"/>
  <c r="K4" i="10" s="1"/>
  <c r="D5" i="10"/>
  <c r="J5" i="10" s="1"/>
  <c r="D3" i="10"/>
  <c r="J3" i="10" s="1"/>
  <c r="K5" i="10" l="1"/>
  <c r="K9" i="10"/>
  <c r="K3" i="10"/>
  <c r="CM15" i="8"/>
  <c r="CN15" i="8"/>
  <c r="CL15" i="8"/>
  <c r="DL21" i="8"/>
  <c r="DL20" i="8"/>
  <c r="DL19" i="8"/>
  <c r="DY44" i="8" l="1"/>
  <c r="DY43" i="8"/>
  <c r="DY42" i="8"/>
  <c r="DY41" i="8"/>
  <c r="DY40" i="8"/>
  <c r="DY39" i="8"/>
  <c r="DY38" i="8"/>
  <c r="DY37" i="8"/>
  <c r="DY36" i="8"/>
  <c r="DY35" i="8"/>
  <c r="DY34" i="8"/>
  <c r="DY33" i="8"/>
  <c r="DY32" i="8"/>
  <c r="DY31" i="8"/>
  <c r="DY30" i="8"/>
  <c r="DY29" i="8"/>
  <c r="DY28" i="8"/>
  <c r="DY27" i="8"/>
  <c r="DY26" i="8"/>
  <c r="DY25" i="8"/>
  <c r="DY24" i="8"/>
  <c r="DY23" i="8"/>
  <c r="DY22" i="8"/>
  <c r="DY21" i="8"/>
  <c r="DY20" i="8"/>
  <c r="DY19" i="8"/>
  <c r="DY18" i="8"/>
  <c r="DY17" i="8"/>
  <c r="DY16" i="8"/>
  <c r="DY15" i="8"/>
  <c r="DY14" i="8"/>
  <c r="DY13" i="8"/>
  <c r="DY12" i="8"/>
  <c r="DY11" i="8"/>
  <c r="DY10" i="8"/>
  <c r="DY9" i="8"/>
  <c r="DY8" i="8"/>
  <c r="DY7" i="8"/>
  <c r="DY6" i="8"/>
  <c r="DY5" i="8"/>
  <c r="DY4" i="8"/>
  <c r="DY3" i="8"/>
  <c r="DY2" i="8"/>
  <c r="DX44" i="8"/>
  <c r="DX43" i="8"/>
  <c r="DX42" i="8"/>
  <c r="DX41" i="8"/>
  <c r="DX40" i="8"/>
  <c r="DX39" i="8"/>
  <c r="DX38" i="8"/>
  <c r="DX37" i="8"/>
  <c r="DX36" i="8"/>
  <c r="DX35" i="8"/>
  <c r="DX34" i="8"/>
  <c r="DX33" i="8"/>
  <c r="DX32" i="8"/>
  <c r="DX31" i="8"/>
  <c r="DX30" i="8"/>
  <c r="DX29" i="8"/>
  <c r="DX28" i="8"/>
  <c r="DX27" i="8"/>
  <c r="DX26" i="8"/>
  <c r="DX25" i="8"/>
  <c r="DX24" i="8"/>
  <c r="DX23" i="8"/>
  <c r="DX22" i="8"/>
  <c r="DX21" i="8"/>
  <c r="DX20" i="8"/>
  <c r="DX19" i="8"/>
  <c r="DX18" i="8"/>
  <c r="DX17" i="8"/>
  <c r="DX16" i="8"/>
  <c r="DX15" i="8"/>
  <c r="DX14" i="8"/>
  <c r="DX13" i="8"/>
  <c r="DX12" i="8"/>
  <c r="DX11" i="8"/>
  <c r="DX10" i="8"/>
  <c r="DX9" i="8"/>
  <c r="DX8" i="8"/>
  <c r="DX7" i="8"/>
  <c r="DX6" i="8"/>
  <c r="DX5" i="8"/>
  <c r="DX4" i="8"/>
  <c r="DX3" i="8"/>
  <c r="DX2" i="8"/>
  <c r="DW3" i="8"/>
  <c r="DW4" i="8"/>
  <c r="DW5" i="8"/>
  <c r="DW6" i="8"/>
  <c r="DW7" i="8"/>
  <c r="DW8" i="8"/>
  <c r="DW9" i="8"/>
  <c r="DW10" i="8"/>
  <c r="DW11" i="8"/>
  <c r="DW12" i="8"/>
  <c r="DW13" i="8"/>
  <c r="DW14" i="8"/>
  <c r="DW15" i="8"/>
  <c r="DW16" i="8"/>
  <c r="DW17" i="8"/>
  <c r="DW18" i="8"/>
  <c r="DW19" i="8"/>
  <c r="DW20" i="8"/>
  <c r="DW21" i="8"/>
  <c r="DW22" i="8"/>
  <c r="DW23" i="8"/>
  <c r="DW24" i="8"/>
  <c r="DW25" i="8"/>
  <c r="DW26" i="8"/>
  <c r="DW27" i="8"/>
  <c r="DW28" i="8"/>
  <c r="DW29" i="8"/>
  <c r="DW30" i="8"/>
  <c r="DW31" i="8"/>
  <c r="DW32" i="8"/>
  <c r="DW33" i="8"/>
  <c r="DW34" i="8"/>
  <c r="DW35" i="8"/>
  <c r="DW36" i="8"/>
  <c r="DW37" i="8"/>
  <c r="DW38" i="8"/>
  <c r="DW39" i="8"/>
  <c r="DW40" i="8"/>
  <c r="DW41" i="8"/>
  <c r="DW42" i="8"/>
  <c r="DW43" i="8"/>
  <c r="DW44" i="8"/>
  <c r="DW2" i="8"/>
  <c r="DG191" i="8"/>
  <c r="DG190" i="8"/>
  <c r="DG189" i="8"/>
  <c r="DG188" i="8"/>
  <c r="DG187" i="8"/>
  <c r="DG186" i="8"/>
  <c r="DG185" i="8"/>
  <c r="DG184" i="8"/>
  <c r="DG183" i="8"/>
  <c r="DG182" i="8"/>
  <c r="DG181" i="8"/>
  <c r="DG180" i="8"/>
  <c r="DG179" i="8"/>
  <c r="DG178" i="8"/>
  <c r="DG177" i="8"/>
  <c r="DG176" i="8"/>
  <c r="DG175" i="8"/>
  <c r="DG174" i="8"/>
  <c r="DG173" i="8"/>
  <c r="DG172" i="8"/>
  <c r="DG171" i="8"/>
  <c r="DG170" i="8"/>
  <c r="DG169" i="8"/>
  <c r="DG168" i="8"/>
  <c r="DG167" i="8"/>
  <c r="DG166" i="8"/>
  <c r="DG165" i="8"/>
  <c r="DG164" i="8"/>
  <c r="DG163" i="8"/>
  <c r="DG162" i="8"/>
  <c r="DG161" i="8"/>
  <c r="DG160" i="8"/>
  <c r="DG159" i="8"/>
  <c r="DG158" i="8"/>
  <c r="DG157" i="8"/>
  <c r="DG156" i="8"/>
  <c r="DG155" i="8"/>
  <c r="DG154" i="8"/>
  <c r="DG153" i="8"/>
  <c r="DG152" i="8"/>
  <c r="DG151" i="8"/>
  <c r="DG150" i="8"/>
  <c r="DG149" i="8"/>
  <c r="DG148" i="8"/>
  <c r="DG147" i="8"/>
  <c r="DG146" i="8"/>
  <c r="DG145" i="8"/>
  <c r="DG144" i="8"/>
  <c r="DG143" i="8"/>
  <c r="DG142" i="8"/>
  <c r="DG141" i="8"/>
  <c r="DG140" i="8"/>
  <c r="DG139" i="8"/>
  <c r="DG138" i="8"/>
  <c r="DG137" i="8"/>
  <c r="DG136" i="8"/>
  <c r="DG135" i="8"/>
  <c r="DG134" i="8"/>
  <c r="DG133" i="8"/>
  <c r="DG132" i="8"/>
  <c r="DG131" i="8"/>
  <c r="DG130" i="8"/>
  <c r="DG129" i="8"/>
  <c r="DG128" i="8"/>
  <c r="DG127" i="8"/>
  <c r="DG126" i="8"/>
  <c r="DG125" i="8"/>
  <c r="DG124" i="8"/>
  <c r="DG123" i="8"/>
  <c r="DG122" i="8"/>
  <c r="DG121" i="8"/>
  <c r="DG120" i="8"/>
  <c r="DG119" i="8"/>
  <c r="DG118" i="8"/>
  <c r="DG117" i="8"/>
  <c r="DG116" i="8"/>
  <c r="DG115" i="8"/>
  <c r="DG114" i="8"/>
  <c r="DG113" i="8"/>
  <c r="DG112" i="8"/>
  <c r="DG111" i="8"/>
  <c r="DG110" i="8"/>
  <c r="DG109" i="8"/>
  <c r="DG108" i="8"/>
  <c r="DG107" i="8"/>
  <c r="DG106" i="8"/>
  <c r="DG105" i="8"/>
  <c r="DG104" i="8"/>
  <c r="DG103" i="8"/>
  <c r="DG102" i="8"/>
  <c r="DG101" i="8"/>
  <c r="DG100" i="8"/>
  <c r="DG99" i="8"/>
  <c r="DG98" i="8"/>
  <c r="DG97" i="8"/>
  <c r="DG96" i="8"/>
  <c r="DG95" i="8"/>
  <c r="DG94" i="8"/>
  <c r="DG93" i="8"/>
  <c r="DG92" i="8"/>
  <c r="DG91" i="8"/>
  <c r="DG90" i="8"/>
  <c r="DG89" i="8"/>
  <c r="DG88" i="8"/>
  <c r="DG87" i="8"/>
  <c r="DG86" i="8"/>
  <c r="DG85" i="8"/>
  <c r="DG84" i="8"/>
  <c r="DG83" i="8"/>
  <c r="DG82" i="8"/>
  <c r="DG81" i="8"/>
  <c r="DG80" i="8"/>
  <c r="DG79" i="8"/>
  <c r="DG78" i="8"/>
  <c r="DG77" i="8"/>
  <c r="DG76" i="8"/>
  <c r="DG75" i="8"/>
  <c r="DG74" i="8"/>
  <c r="DG73" i="8"/>
  <c r="DG72" i="8"/>
  <c r="DG71" i="8"/>
  <c r="DG70" i="8"/>
  <c r="DG69" i="8"/>
  <c r="DG68" i="8"/>
  <c r="DG67" i="8"/>
  <c r="DG66" i="8"/>
  <c r="DG65" i="8"/>
  <c r="DG64" i="8"/>
  <c r="DG63" i="8"/>
  <c r="DG62" i="8"/>
  <c r="DG61" i="8"/>
  <c r="DG60" i="8"/>
  <c r="DG59" i="8"/>
  <c r="DG58" i="8"/>
  <c r="DG57" i="8"/>
  <c r="DG56" i="8"/>
  <c r="DG55" i="8"/>
  <c r="DG54" i="8"/>
  <c r="DG53" i="8"/>
  <c r="DG52" i="8"/>
  <c r="DG51" i="8"/>
  <c r="DG50" i="8"/>
  <c r="DG49" i="8"/>
  <c r="DG48" i="8"/>
  <c r="DG47" i="8"/>
  <c r="DG46" i="8"/>
  <c r="DG45" i="8"/>
  <c r="DG44" i="8"/>
  <c r="DG43" i="8"/>
  <c r="DG42" i="8"/>
  <c r="DG41" i="8"/>
  <c r="DG40" i="8"/>
  <c r="DG39" i="8"/>
  <c r="DG38" i="8"/>
  <c r="DG37" i="8"/>
  <c r="DG36" i="8"/>
  <c r="DG35" i="8"/>
  <c r="DG34" i="8"/>
  <c r="DG33" i="8"/>
  <c r="DG32" i="8"/>
  <c r="DG31" i="8"/>
  <c r="DG30" i="8"/>
  <c r="DG29" i="8"/>
  <c r="DG28" i="8"/>
  <c r="DG27" i="8"/>
  <c r="DG26" i="8"/>
  <c r="DG25" i="8"/>
  <c r="DG24" i="8"/>
  <c r="DG23" i="8"/>
  <c r="DG22" i="8"/>
  <c r="DG21" i="8"/>
  <c r="DG20" i="8"/>
  <c r="DG19" i="8"/>
  <c r="DG18" i="8"/>
  <c r="DG17" i="8"/>
  <c r="DG16" i="8"/>
  <c r="DG15" i="8"/>
  <c r="DG14" i="8"/>
  <c r="DG13" i="8"/>
  <c r="DG12" i="8"/>
  <c r="DG11" i="8"/>
  <c r="DG10" i="8"/>
  <c r="DG9" i="8"/>
  <c r="DG8" i="8"/>
  <c r="DG7" i="8"/>
  <c r="DG6" i="8"/>
  <c r="DG5" i="8"/>
  <c r="DG4" i="8"/>
  <c r="DG3" i="8"/>
  <c r="DG2" i="8"/>
  <c r="DF191" i="8"/>
  <c r="DF190" i="8"/>
  <c r="DF189" i="8"/>
  <c r="DF188" i="8"/>
  <c r="DF187" i="8"/>
  <c r="DF186" i="8"/>
  <c r="DF185" i="8"/>
  <c r="DF184" i="8"/>
  <c r="DF183" i="8"/>
  <c r="DF182" i="8"/>
  <c r="DF181" i="8"/>
  <c r="DF180" i="8"/>
  <c r="DF179" i="8"/>
  <c r="DF178" i="8"/>
  <c r="DF177" i="8"/>
  <c r="DF176" i="8"/>
  <c r="DF175" i="8"/>
  <c r="DF174" i="8"/>
  <c r="DF173" i="8"/>
  <c r="DF172" i="8"/>
  <c r="DF171" i="8"/>
  <c r="DF170" i="8"/>
  <c r="DF169" i="8"/>
  <c r="DF168" i="8"/>
  <c r="DF167" i="8"/>
  <c r="DF166" i="8"/>
  <c r="DF165" i="8"/>
  <c r="DF164" i="8"/>
  <c r="DF163" i="8"/>
  <c r="DF162" i="8"/>
  <c r="DF161" i="8"/>
  <c r="DF160" i="8"/>
  <c r="DF159" i="8"/>
  <c r="DF158" i="8"/>
  <c r="DF157" i="8"/>
  <c r="DF156" i="8"/>
  <c r="DF155" i="8"/>
  <c r="DF154" i="8"/>
  <c r="DF153" i="8"/>
  <c r="DF152" i="8"/>
  <c r="DF151" i="8"/>
  <c r="DF150" i="8"/>
  <c r="DF149" i="8"/>
  <c r="DF148" i="8"/>
  <c r="DF147" i="8"/>
  <c r="DF146" i="8"/>
  <c r="DF145" i="8"/>
  <c r="DF144" i="8"/>
  <c r="DF143" i="8"/>
  <c r="DF142" i="8"/>
  <c r="DF141" i="8"/>
  <c r="DF140" i="8"/>
  <c r="DF139" i="8"/>
  <c r="DF138" i="8"/>
  <c r="DF137" i="8"/>
  <c r="DF136" i="8"/>
  <c r="DF135" i="8"/>
  <c r="DF134" i="8"/>
  <c r="DF133" i="8"/>
  <c r="DF132" i="8"/>
  <c r="DF131" i="8"/>
  <c r="DF130" i="8"/>
  <c r="DF129" i="8"/>
  <c r="DF128" i="8"/>
  <c r="DF127" i="8"/>
  <c r="DF126" i="8"/>
  <c r="DF125" i="8"/>
  <c r="DF124" i="8"/>
  <c r="DF123" i="8"/>
  <c r="DF122" i="8"/>
  <c r="DF121" i="8"/>
  <c r="DF120" i="8"/>
  <c r="DF119" i="8"/>
  <c r="DF118" i="8"/>
  <c r="DF117" i="8"/>
  <c r="DF116" i="8"/>
  <c r="DF115" i="8"/>
  <c r="DF114" i="8"/>
  <c r="DF113" i="8"/>
  <c r="DF112" i="8"/>
  <c r="DF111" i="8"/>
  <c r="DF110" i="8"/>
  <c r="DF109" i="8"/>
  <c r="DF108" i="8"/>
  <c r="DF107" i="8"/>
  <c r="DF106" i="8"/>
  <c r="DF105" i="8"/>
  <c r="DF104" i="8"/>
  <c r="DF103" i="8"/>
  <c r="DF102" i="8"/>
  <c r="DF101" i="8"/>
  <c r="DF100" i="8"/>
  <c r="DF99" i="8"/>
  <c r="DF98" i="8"/>
  <c r="DF97" i="8"/>
  <c r="DF96" i="8"/>
  <c r="DF95" i="8"/>
  <c r="DF94" i="8"/>
  <c r="DF93" i="8"/>
  <c r="DF92" i="8"/>
  <c r="DF91" i="8"/>
  <c r="DF90" i="8"/>
  <c r="DF89" i="8"/>
  <c r="DF88" i="8"/>
  <c r="DF87" i="8"/>
  <c r="DF86" i="8"/>
  <c r="DF85" i="8"/>
  <c r="DF84" i="8"/>
  <c r="DF83" i="8"/>
  <c r="DF82" i="8"/>
  <c r="DF81" i="8"/>
  <c r="DF80" i="8"/>
  <c r="DF79" i="8"/>
  <c r="DF78" i="8"/>
  <c r="DF77" i="8"/>
  <c r="DF76" i="8"/>
  <c r="DF75" i="8"/>
  <c r="DF74" i="8"/>
  <c r="DF73" i="8"/>
  <c r="DF72" i="8"/>
  <c r="DF71" i="8"/>
  <c r="DF70" i="8"/>
  <c r="DF69" i="8"/>
  <c r="DF68" i="8"/>
  <c r="DF67" i="8"/>
  <c r="DF66" i="8"/>
  <c r="DF65" i="8"/>
  <c r="DF64" i="8"/>
  <c r="DF63" i="8"/>
  <c r="DF62" i="8"/>
  <c r="DF61" i="8"/>
  <c r="DF60" i="8"/>
  <c r="DF59" i="8"/>
  <c r="DF58" i="8"/>
  <c r="DF57" i="8"/>
  <c r="DF56" i="8"/>
  <c r="DF55" i="8"/>
  <c r="DF54" i="8"/>
  <c r="DF53" i="8"/>
  <c r="DF52" i="8"/>
  <c r="DF51" i="8"/>
  <c r="DF50" i="8"/>
  <c r="DF49" i="8"/>
  <c r="DF48" i="8"/>
  <c r="DF47" i="8"/>
  <c r="DF46" i="8"/>
  <c r="DF45" i="8"/>
  <c r="DF44" i="8"/>
  <c r="DF43" i="8"/>
  <c r="DF42" i="8"/>
  <c r="DF41" i="8"/>
  <c r="DF40" i="8"/>
  <c r="DF39" i="8"/>
  <c r="DF38" i="8"/>
  <c r="DF37" i="8"/>
  <c r="DF36" i="8"/>
  <c r="DF35" i="8"/>
  <c r="DF34" i="8"/>
  <c r="DF33" i="8"/>
  <c r="DF32" i="8"/>
  <c r="DF31" i="8"/>
  <c r="DF30" i="8"/>
  <c r="DF29" i="8"/>
  <c r="DF28" i="8"/>
  <c r="DF27" i="8"/>
  <c r="DF26" i="8"/>
  <c r="DF25" i="8"/>
  <c r="DF24" i="8"/>
  <c r="DF23" i="8"/>
  <c r="DF22" i="8"/>
  <c r="DF21" i="8"/>
  <c r="DF20" i="8"/>
  <c r="DF19" i="8"/>
  <c r="DF18" i="8"/>
  <c r="DF17" i="8"/>
  <c r="DF16" i="8"/>
  <c r="DF15" i="8"/>
  <c r="DF14" i="8"/>
  <c r="DF13" i="8"/>
  <c r="DF12" i="8"/>
  <c r="DF11" i="8"/>
  <c r="DF10" i="8"/>
  <c r="DF9" i="8"/>
  <c r="DF8" i="8"/>
  <c r="DF7" i="8"/>
  <c r="DF6" i="8"/>
  <c r="DF5" i="8"/>
  <c r="DF4" i="8"/>
  <c r="DF3" i="8"/>
  <c r="DF2" i="8"/>
  <c r="DE3" i="8"/>
  <c r="DE4" i="8"/>
  <c r="DE5" i="8"/>
  <c r="DE6" i="8"/>
  <c r="DE7" i="8"/>
  <c r="DE8" i="8"/>
  <c r="DE9" i="8"/>
  <c r="DE10" i="8"/>
  <c r="DE11" i="8"/>
  <c r="DE12" i="8"/>
  <c r="DE13" i="8"/>
  <c r="DE14" i="8"/>
  <c r="DE15" i="8"/>
  <c r="DE16" i="8"/>
  <c r="DE17" i="8"/>
  <c r="DE18" i="8"/>
  <c r="DE19" i="8"/>
  <c r="DE20" i="8"/>
  <c r="DE21" i="8"/>
  <c r="DE22" i="8"/>
  <c r="DE23" i="8"/>
  <c r="DE24" i="8"/>
  <c r="DE25" i="8"/>
  <c r="DE26" i="8"/>
  <c r="DE27" i="8"/>
  <c r="DE28" i="8"/>
  <c r="DE29" i="8"/>
  <c r="DE30" i="8"/>
  <c r="DE31" i="8"/>
  <c r="DE32" i="8"/>
  <c r="DE33" i="8"/>
  <c r="DE34" i="8"/>
  <c r="DE35" i="8"/>
  <c r="DE36" i="8"/>
  <c r="DE37" i="8"/>
  <c r="DE38" i="8"/>
  <c r="DE39" i="8"/>
  <c r="DE40" i="8"/>
  <c r="DE41" i="8"/>
  <c r="DE42" i="8"/>
  <c r="DE43" i="8"/>
  <c r="DE44" i="8"/>
  <c r="DE45" i="8"/>
  <c r="DE46" i="8"/>
  <c r="DE47" i="8"/>
  <c r="DE48" i="8"/>
  <c r="DE49" i="8"/>
  <c r="DE50" i="8"/>
  <c r="DE51" i="8"/>
  <c r="DE52" i="8"/>
  <c r="DE53" i="8"/>
  <c r="DE54" i="8"/>
  <c r="DE55" i="8"/>
  <c r="DE56" i="8"/>
  <c r="DE57" i="8"/>
  <c r="DE58" i="8"/>
  <c r="DE59" i="8"/>
  <c r="DE60" i="8"/>
  <c r="DE61" i="8"/>
  <c r="DE62" i="8"/>
  <c r="DE63" i="8"/>
  <c r="DE64" i="8"/>
  <c r="DE65" i="8"/>
  <c r="DE66" i="8"/>
  <c r="DE67" i="8"/>
  <c r="DE68" i="8"/>
  <c r="DE69" i="8"/>
  <c r="DE70" i="8"/>
  <c r="DE71" i="8"/>
  <c r="DE72" i="8"/>
  <c r="DE73" i="8"/>
  <c r="DE74" i="8"/>
  <c r="DE75" i="8"/>
  <c r="DE76" i="8"/>
  <c r="DE77" i="8"/>
  <c r="DE78" i="8"/>
  <c r="DE79" i="8"/>
  <c r="DE80" i="8"/>
  <c r="DE81" i="8"/>
  <c r="DE82" i="8"/>
  <c r="DE83" i="8"/>
  <c r="DE84" i="8"/>
  <c r="DE85" i="8"/>
  <c r="DE86" i="8"/>
  <c r="DE87" i="8"/>
  <c r="DE88" i="8"/>
  <c r="DE89" i="8"/>
  <c r="DE90" i="8"/>
  <c r="DE91" i="8"/>
  <c r="DE92" i="8"/>
  <c r="DE93" i="8"/>
  <c r="DE94" i="8"/>
  <c r="DE95" i="8"/>
  <c r="DE96" i="8"/>
  <c r="DE97" i="8"/>
  <c r="DE98" i="8"/>
  <c r="DE99" i="8"/>
  <c r="DE100" i="8"/>
  <c r="DE101" i="8"/>
  <c r="DE102" i="8"/>
  <c r="DE103" i="8"/>
  <c r="DE104" i="8"/>
  <c r="DE105" i="8"/>
  <c r="DE106" i="8"/>
  <c r="DE107" i="8"/>
  <c r="DE108" i="8"/>
  <c r="DE109" i="8"/>
  <c r="DE110" i="8"/>
  <c r="DE111" i="8"/>
  <c r="DE112" i="8"/>
  <c r="DE113" i="8"/>
  <c r="DE114" i="8"/>
  <c r="DE115" i="8"/>
  <c r="DE116" i="8"/>
  <c r="DE117" i="8"/>
  <c r="DE118" i="8"/>
  <c r="DE119" i="8"/>
  <c r="DE120" i="8"/>
  <c r="DE121" i="8"/>
  <c r="DE122" i="8"/>
  <c r="DE123" i="8"/>
  <c r="DE124" i="8"/>
  <c r="DE125" i="8"/>
  <c r="DE126" i="8"/>
  <c r="DE127" i="8"/>
  <c r="DE128" i="8"/>
  <c r="DE129" i="8"/>
  <c r="DE130" i="8"/>
  <c r="DE131" i="8"/>
  <c r="DE132" i="8"/>
  <c r="DE133" i="8"/>
  <c r="DE134" i="8"/>
  <c r="DE135" i="8"/>
  <c r="DE136" i="8"/>
  <c r="DE137" i="8"/>
  <c r="DE138" i="8"/>
  <c r="DE139" i="8"/>
  <c r="DE140" i="8"/>
  <c r="DE141" i="8"/>
  <c r="DE142" i="8"/>
  <c r="DE143" i="8"/>
  <c r="DE144" i="8"/>
  <c r="DE145" i="8"/>
  <c r="DE146" i="8"/>
  <c r="DE147" i="8"/>
  <c r="DE148" i="8"/>
  <c r="DE149" i="8"/>
  <c r="DE150" i="8"/>
  <c r="DE151" i="8"/>
  <c r="DE152" i="8"/>
  <c r="DE153" i="8"/>
  <c r="DE154" i="8"/>
  <c r="DE155" i="8"/>
  <c r="DE156" i="8"/>
  <c r="DE157" i="8"/>
  <c r="DE158" i="8"/>
  <c r="DE159" i="8"/>
  <c r="DE160" i="8"/>
  <c r="DE161" i="8"/>
  <c r="DE162" i="8"/>
  <c r="DE163" i="8"/>
  <c r="DE164" i="8"/>
  <c r="DE165" i="8"/>
  <c r="DE166" i="8"/>
  <c r="DE167" i="8"/>
  <c r="DE168" i="8"/>
  <c r="DE169" i="8"/>
  <c r="DE170" i="8"/>
  <c r="DE171" i="8"/>
  <c r="DE172" i="8"/>
  <c r="DE173" i="8"/>
  <c r="DE174" i="8"/>
  <c r="DE175" i="8"/>
  <c r="DE176" i="8"/>
  <c r="DE177" i="8"/>
  <c r="DE178" i="8"/>
  <c r="DE179" i="8"/>
  <c r="DE180" i="8"/>
  <c r="DE181" i="8"/>
  <c r="DE182" i="8"/>
  <c r="DE183" i="8"/>
  <c r="DE184" i="8"/>
  <c r="DE185" i="8"/>
  <c r="DE186" i="8"/>
  <c r="DE187" i="8"/>
  <c r="DE188" i="8"/>
  <c r="DE189" i="8"/>
  <c r="DE190" i="8"/>
  <c r="DE191" i="8"/>
  <c r="DE2" i="8"/>
  <c r="DD3" i="8"/>
  <c r="DD4" i="8"/>
  <c r="DD5" i="8"/>
  <c r="DD6" i="8"/>
  <c r="DD7" i="8"/>
  <c r="DD8" i="8"/>
  <c r="DD9" i="8"/>
  <c r="DD10" i="8"/>
  <c r="DD11" i="8"/>
  <c r="DD12" i="8"/>
  <c r="DD13" i="8"/>
  <c r="DD14" i="8"/>
  <c r="DD15" i="8"/>
  <c r="DD16" i="8"/>
  <c r="DD17" i="8"/>
  <c r="DD18" i="8"/>
  <c r="DD19" i="8"/>
  <c r="DD20" i="8"/>
  <c r="DD21" i="8"/>
  <c r="DD22" i="8"/>
  <c r="DD23" i="8"/>
  <c r="DD24" i="8"/>
  <c r="DD25" i="8"/>
  <c r="DD26" i="8"/>
  <c r="DD27" i="8"/>
  <c r="DD28" i="8"/>
  <c r="DD29" i="8"/>
  <c r="DD30" i="8"/>
  <c r="DD31" i="8"/>
  <c r="DD32" i="8"/>
  <c r="DD33" i="8"/>
  <c r="DD34" i="8"/>
  <c r="DD35" i="8"/>
  <c r="DD36" i="8"/>
  <c r="DD37" i="8"/>
  <c r="DD38" i="8"/>
  <c r="DD39" i="8"/>
  <c r="DD40" i="8"/>
  <c r="DD41" i="8"/>
  <c r="DD42" i="8"/>
  <c r="DD43" i="8"/>
  <c r="DD44" i="8"/>
  <c r="DD45" i="8"/>
  <c r="DD46" i="8"/>
  <c r="DD47" i="8"/>
  <c r="DD48" i="8"/>
  <c r="DD49" i="8"/>
  <c r="DD50" i="8"/>
  <c r="DD51" i="8"/>
  <c r="DD52" i="8"/>
  <c r="DD53" i="8"/>
  <c r="DD54" i="8"/>
  <c r="DD55" i="8"/>
  <c r="DD56" i="8"/>
  <c r="DD57" i="8"/>
  <c r="DD58" i="8"/>
  <c r="DD59" i="8"/>
  <c r="DD60" i="8"/>
  <c r="DD61" i="8"/>
  <c r="DD62" i="8"/>
  <c r="DD63" i="8"/>
  <c r="DD64" i="8"/>
  <c r="DD65" i="8"/>
  <c r="DD66" i="8"/>
  <c r="DD67" i="8"/>
  <c r="DD68" i="8"/>
  <c r="DD69" i="8"/>
  <c r="DD70" i="8"/>
  <c r="DD71" i="8"/>
  <c r="DD72" i="8"/>
  <c r="DD73" i="8"/>
  <c r="DD74" i="8"/>
  <c r="DD75" i="8"/>
  <c r="DD76" i="8"/>
  <c r="DD77" i="8"/>
  <c r="DD78" i="8"/>
  <c r="DD79" i="8"/>
  <c r="DD80" i="8"/>
  <c r="DD81" i="8"/>
  <c r="DD82" i="8"/>
  <c r="DD83" i="8"/>
  <c r="DD84" i="8"/>
  <c r="DD85" i="8"/>
  <c r="DD86" i="8"/>
  <c r="DD87" i="8"/>
  <c r="DD88" i="8"/>
  <c r="DD89" i="8"/>
  <c r="DD90" i="8"/>
  <c r="DD91" i="8"/>
  <c r="DD92" i="8"/>
  <c r="DD93" i="8"/>
  <c r="DD94" i="8"/>
  <c r="DD95" i="8"/>
  <c r="DD96" i="8"/>
  <c r="DD97" i="8"/>
  <c r="DD98" i="8"/>
  <c r="DD99" i="8"/>
  <c r="DD100" i="8"/>
  <c r="DD101" i="8"/>
  <c r="DD102" i="8"/>
  <c r="DD103" i="8"/>
  <c r="DD104" i="8"/>
  <c r="DD105" i="8"/>
  <c r="DD106" i="8"/>
  <c r="DD107" i="8"/>
  <c r="DD108" i="8"/>
  <c r="DD109" i="8"/>
  <c r="DD110" i="8"/>
  <c r="DD111" i="8"/>
  <c r="DD112" i="8"/>
  <c r="DD113" i="8"/>
  <c r="DD114" i="8"/>
  <c r="DD115" i="8"/>
  <c r="DD116" i="8"/>
  <c r="DD117" i="8"/>
  <c r="DD118" i="8"/>
  <c r="DD119" i="8"/>
  <c r="DD120" i="8"/>
  <c r="DD121" i="8"/>
  <c r="DD122" i="8"/>
  <c r="DD123" i="8"/>
  <c r="DD124" i="8"/>
  <c r="DD125" i="8"/>
  <c r="DD126" i="8"/>
  <c r="DD127" i="8"/>
  <c r="DD128" i="8"/>
  <c r="DD129" i="8"/>
  <c r="DD130" i="8"/>
  <c r="DD131" i="8"/>
  <c r="DD132" i="8"/>
  <c r="DD133" i="8"/>
  <c r="DD134" i="8"/>
  <c r="DD135" i="8"/>
  <c r="DD136" i="8"/>
  <c r="DD137" i="8"/>
  <c r="DD138" i="8"/>
  <c r="DD139" i="8"/>
  <c r="DD140" i="8"/>
  <c r="DD141" i="8"/>
  <c r="DD142" i="8"/>
  <c r="DD143" i="8"/>
  <c r="DD144" i="8"/>
  <c r="DD145" i="8"/>
  <c r="DD146" i="8"/>
  <c r="DD147" i="8"/>
  <c r="DD148" i="8"/>
  <c r="DD149" i="8"/>
  <c r="DD150" i="8"/>
  <c r="DD151" i="8"/>
  <c r="DD152" i="8"/>
  <c r="DD153" i="8"/>
  <c r="DD154" i="8"/>
  <c r="DD155" i="8"/>
  <c r="DD156" i="8"/>
  <c r="DD157" i="8"/>
  <c r="DD158" i="8"/>
  <c r="DD159" i="8"/>
  <c r="DD160" i="8"/>
  <c r="DD161" i="8"/>
  <c r="DD162" i="8"/>
  <c r="DD163" i="8"/>
  <c r="DD164" i="8"/>
  <c r="DD165" i="8"/>
  <c r="DD166" i="8"/>
  <c r="DD167" i="8"/>
  <c r="DD168" i="8"/>
  <c r="DD169" i="8"/>
  <c r="DD170" i="8"/>
  <c r="DD171" i="8"/>
  <c r="DD172" i="8"/>
  <c r="DD173" i="8"/>
  <c r="DD174" i="8"/>
  <c r="DD175" i="8"/>
  <c r="DD176" i="8"/>
  <c r="DD177" i="8"/>
  <c r="DD178" i="8"/>
  <c r="DD179" i="8"/>
  <c r="DD180" i="8"/>
  <c r="DD181" i="8"/>
  <c r="DD182" i="8"/>
  <c r="DD183" i="8"/>
  <c r="DD184" i="8"/>
  <c r="DD185" i="8"/>
  <c r="DD186" i="8"/>
  <c r="DD187" i="8"/>
  <c r="DD188" i="8"/>
  <c r="DD189" i="8"/>
  <c r="DD190" i="8"/>
  <c r="DD191" i="8"/>
  <c r="DD2" i="8"/>
  <c r="Y31" i="8"/>
  <c r="X31" i="8"/>
  <c r="Y30" i="8"/>
  <c r="X30" i="8"/>
  <c r="Y29" i="8"/>
  <c r="X29" i="8"/>
  <c r="Y26" i="8"/>
  <c r="X26" i="8"/>
  <c r="Y25" i="8"/>
  <c r="X25" i="8"/>
  <c r="Y24" i="8"/>
  <c r="X24" i="8"/>
  <c r="BQ21" i="8"/>
  <c r="BP21" i="8"/>
  <c r="BQ20" i="8"/>
  <c r="BP20" i="8"/>
  <c r="BQ19" i="8"/>
  <c r="BP19" i="8"/>
  <c r="AQ23" i="8"/>
  <c r="AQ22" i="8"/>
  <c r="AQ21" i="8"/>
  <c r="Y20" i="8"/>
  <c r="Y21" i="8"/>
  <c r="Y19" i="8"/>
  <c r="X20" i="8"/>
  <c r="X21" i="8"/>
  <c r="X19" i="8"/>
  <c r="S532" i="8"/>
  <c r="R526" i="8"/>
  <c r="Q526" i="8"/>
  <c r="P526" i="8"/>
  <c r="R525" i="8"/>
  <c r="Q525" i="8"/>
  <c r="P525" i="8"/>
  <c r="R524" i="8"/>
  <c r="Q524" i="8"/>
  <c r="P524" i="8"/>
  <c r="R523" i="8"/>
  <c r="Q523" i="8"/>
  <c r="P523" i="8"/>
  <c r="R522" i="8"/>
  <c r="Q522" i="8"/>
  <c r="P522" i="8"/>
  <c r="R521" i="8"/>
  <c r="Q521" i="8"/>
  <c r="P521" i="8"/>
  <c r="R520" i="8"/>
  <c r="Q520" i="8"/>
  <c r="P520" i="8"/>
  <c r="R519" i="8"/>
  <c r="Q519" i="8"/>
  <c r="P519" i="8"/>
  <c r="R518" i="8"/>
  <c r="Q518" i="8"/>
  <c r="P518" i="8"/>
  <c r="R517" i="8"/>
  <c r="Q517" i="8"/>
  <c r="P517" i="8"/>
  <c r="R516" i="8"/>
  <c r="Q516" i="8"/>
  <c r="P516" i="8"/>
  <c r="R515" i="8"/>
  <c r="Q515" i="8"/>
  <c r="P515" i="8"/>
  <c r="R514" i="8"/>
  <c r="Q514" i="8"/>
  <c r="P514" i="8"/>
  <c r="R513" i="8"/>
  <c r="Q513" i="8"/>
  <c r="P513" i="8"/>
  <c r="R512" i="8"/>
  <c r="Q512" i="8"/>
  <c r="P512" i="8"/>
  <c r="R511" i="8"/>
  <c r="Q511" i="8"/>
  <c r="P511" i="8"/>
  <c r="R510" i="8"/>
  <c r="Q510" i="8"/>
  <c r="P510" i="8"/>
  <c r="R509" i="8"/>
  <c r="Q509" i="8"/>
  <c r="P509" i="8"/>
  <c r="R508" i="8"/>
  <c r="Q508" i="8"/>
  <c r="P508" i="8"/>
  <c r="R507" i="8"/>
  <c r="Q507" i="8"/>
  <c r="P507" i="8"/>
  <c r="R506" i="8"/>
  <c r="Q506" i="8"/>
  <c r="P506" i="8"/>
  <c r="R505" i="8"/>
  <c r="Q505" i="8"/>
  <c r="P505" i="8"/>
  <c r="R504" i="8"/>
  <c r="Q504" i="8"/>
  <c r="P504" i="8"/>
  <c r="R503" i="8"/>
  <c r="Q503" i="8"/>
  <c r="P503" i="8"/>
  <c r="R502" i="8"/>
  <c r="Q502" i="8"/>
  <c r="P502" i="8"/>
  <c r="R501" i="8"/>
  <c r="Q501" i="8"/>
  <c r="P501" i="8"/>
  <c r="R500" i="8"/>
  <c r="Q500" i="8"/>
  <c r="P500" i="8"/>
  <c r="R499" i="8"/>
  <c r="Q499" i="8"/>
  <c r="P499" i="8"/>
  <c r="R498" i="8"/>
  <c r="Q498" i="8"/>
  <c r="P498" i="8"/>
  <c r="R497" i="8"/>
  <c r="Q497" i="8"/>
  <c r="P497" i="8"/>
  <c r="R496" i="8"/>
  <c r="Q496" i="8"/>
  <c r="P496" i="8"/>
  <c r="R495" i="8"/>
  <c r="Q495" i="8"/>
  <c r="P495" i="8"/>
  <c r="R494" i="8"/>
  <c r="Q494" i="8"/>
  <c r="P494" i="8"/>
  <c r="R493" i="8"/>
  <c r="Q493" i="8"/>
  <c r="P493" i="8"/>
  <c r="R492" i="8"/>
  <c r="Q492" i="8"/>
  <c r="P492" i="8"/>
  <c r="R491" i="8"/>
  <c r="Q491" i="8"/>
  <c r="P491" i="8"/>
  <c r="R490" i="8"/>
  <c r="Q490" i="8"/>
  <c r="P490" i="8"/>
  <c r="R489" i="8"/>
  <c r="Q489" i="8"/>
  <c r="P489" i="8"/>
  <c r="R488" i="8"/>
  <c r="Q488" i="8"/>
  <c r="P488" i="8"/>
  <c r="R487" i="8"/>
  <c r="Q487" i="8"/>
  <c r="P487" i="8"/>
  <c r="R486" i="8"/>
  <c r="Q486" i="8"/>
  <c r="P486" i="8"/>
  <c r="R485" i="8"/>
  <c r="Q485" i="8"/>
  <c r="P485" i="8"/>
  <c r="R484" i="8"/>
  <c r="Q484" i="8"/>
  <c r="P484" i="8"/>
  <c r="R483" i="8"/>
  <c r="Q483" i="8"/>
  <c r="P483" i="8"/>
  <c r="R482" i="8"/>
  <c r="Q482" i="8"/>
  <c r="P482" i="8"/>
  <c r="R481" i="8"/>
  <c r="Q481" i="8"/>
  <c r="P481" i="8"/>
  <c r="R480" i="8"/>
  <c r="Q480" i="8"/>
  <c r="P480" i="8"/>
  <c r="R479" i="8"/>
  <c r="Q479" i="8"/>
  <c r="P479" i="8"/>
  <c r="R478" i="8"/>
  <c r="Q478" i="8"/>
  <c r="P478" i="8"/>
  <c r="R477" i="8"/>
  <c r="Q477" i="8"/>
  <c r="P477" i="8"/>
  <c r="R476" i="8"/>
  <c r="Q476" i="8"/>
  <c r="P476" i="8"/>
  <c r="R475" i="8"/>
  <c r="Q475" i="8"/>
  <c r="P475" i="8"/>
  <c r="R474" i="8"/>
  <c r="Q474" i="8"/>
  <c r="P474" i="8"/>
  <c r="R473" i="8"/>
  <c r="Q473" i="8"/>
  <c r="P473" i="8"/>
  <c r="R472" i="8"/>
  <c r="Q472" i="8"/>
  <c r="P472" i="8"/>
  <c r="R471" i="8"/>
  <c r="Q471" i="8"/>
  <c r="P471" i="8"/>
  <c r="R470" i="8"/>
  <c r="Q470" i="8"/>
  <c r="P470" i="8"/>
  <c r="R469" i="8"/>
  <c r="Q469" i="8"/>
  <c r="P469" i="8"/>
  <c r="R468" i="8"/>
  <c r="Q468" i="8"/>
  <c r="P468" i="8"/>
  <c r="R467" i="8"/>
  <c r="Q467" i="8"/>
  <c r="P467" i="8"/>
  <c r="R466" i="8"/>
  <c r="Q466" i="8"/>
  <c r="P466" i="8"/>
  <c r="R465" i="8"/>
  <c r="Q465" i="8"/>
  <c r="P465" i="8"/>
  <c r="R464" i="8"/>
  <c r="Q464" i="8"/>
  <c r="P464" i="8"/>
  <c r="R463" i="8"/>
  <c r="Q463" i="8"/>
  <c r="P463" i="8"/>
  <c r="R462" i="8"/>
  <c r="Q462" i="8"/>
  <c r="P462" i="8"/>
  <c r="R461" i="8"/>
  <c r="Q461" i="8"/>
  <c r="P461" i="8"/>
  <c r="R460" i="8"/>
  <c r="Q460" i="8"/>
  <c r="P460" i="8"/>
  <c r="R459" i="8"/>
  <c r="Q459" i="8"/>
  <c r="P459" i="8"/>
  <c r="R458" i="8"/>
  <c r="Q458" i="8"/>
  <c r="P458" i="8"/>
  <c r="R457" i="8"/>
  <c r="Q457" i="8"/>
  <c r="P457" i="8"/>
  <c r="R456" i="8"/>
  <c r="Q456" i="8"/>
  <c r="P456" i="8"/>
  <c r="R455" i="8"/>
  <c r="Q455" i="8"/>
  <c r="P455" i="8"/>
  <c r="R454" i="8"/>
  <c r="Q454" i="8"/>
  <c r="P454" i="8"/>
  <c r="R453" i="8"/>
  <c r="Q453" i="8"/>
  <c r="P453" i="8"/>
  <c r="R452" i="8"/>
  <c r="Q452" i="8"/>
  <c r="P452" i="8"/>
  <c r="R451" i="8"/>
  <c r="Q451" i="8"/>
  <c r="P451" i="8"/>
  <c r="R450" i="8"/>
  <c r="Q450" i="8"/>
  <c r="P450" i="8"/>
  <c r="R449" i="8"/>
  <c r="Q449" i="8"/>
  <c r="P449" i="8"/>
  <c r="R448" i="8"/>
  <c r="Q448" i="8"/>
  <c r="P448" i="8"/>
  <c r="R447" i="8"/>
  <c r="Q447" i="8"/>
  <c r="P447" i="8"/>
  <c r="R446" i="8"/>
  <c r="Q446" i="8"/>
  <c r="P446" i="8"/>
  <c r="R445" i="8"/>
  <c r="Q445" i="8"/>
  <c r="P445" i="8"/>
  <c r="R444" i="8"/>
  <c r="Q444" i="8"/>
  <c r="P444" i="8"/>
  <c r="R443" i="8"/>
  <c r="Q443" i="8"/>
  <c r="P443" i="8"/>
  <c r="R442" i="8"/>
  <c r="Q442" i="8"/>
  <c r="P442" i="8"/>
  <c r="R441" i="8"/>
  <c r="Q441" i="8"/>
  <c r="P441" i="8"/>
  <c r="R440" i="8"/>
  <c r="Q440" i="8"/>
  <c r="P440" i="8"/>
  <c r="R439" i="8"/>
  <c r="Q439" i="8"/>
  <c r="P439" i="8"/>
  <c r="R438" i="8"/>
  <c r="Q438" i="8"/>
  <c r="P438" i="8"/>
  <c r="R437" i="8"/>
  <c r="Q437" i="8"/>
  <c r="P437" i="8"/>
  <c r="R436" i="8"/>
  <c r="Q436" i="8"/>
  <c r="P436" i="8"/>
  <c r="R435" i="8"/>
  <c r="Q435" i="8"/>
  <c r="P435" i="8"/>
  <c r="R434" i="8"/>
  <c r="Q434" i="8"/>
  <c r="P434" i="8"/>
  <c r="R433" i="8"/>
  <c r="Q433" i="8"/>
  <c r="P433" i="8"/>
  <c r="R432" i="8"/>
  <c r="Q432" i="8"/>
  <c r="P432" i="8"/>
  <c r="R431" i="8"/>
  <c r="Q431" i="8"/>
  <c r="P431" i="8"/>
  <c r="R430" i="8"/>
  <c r="Q430" i="8"/>
  <c r="P430" i="8"/>
  <c r="R429" i="8"/>
  <c r="Q429" i="8"/>
  <c r="P429" i="8"/>
  <c r="R428" i="8"/>
  <c r="Q428" i="8"/>
  <c r="P428" i="8"/>
  <c r="R427" i="8"/>
  <c r="Q427" i="8"/>
  <c r="P427" i="8"/>
  <c r="R426" i="8"/>
  <c r="Q426" i="8"/>
  <c r="P426" i="8"/>
  <c r="R425" i="8"/>
  <c r="Q425" i="8"/>
  <c r="P425" i="8"/>
  <c r="R424" i="8"/>
  <c r="Q424" i="8"/>
  <c r="P424" i="8"/>
  <c r="R423" i="8"/>
  <c r="Q423" i="8"/>
  <c r="P423" i="8"/>
  <c r="R422" i="8"/>
  <c r="Q422" i="8"/>
  <c r="P422" i="8"/>
  <c r="R421" i="8"/>
  <c r="Q421" i="8"/>
  <c r="P421" i="8"/>
  <c r="R420" i="8"/>
  <c r="Q420" i="8"/>
  <c r="P420" i="8"/>
  <c r="R419" i="8"/>
  <c r="Q419" i="8"/>
  <c r="P419" i="8"/>
  <c r="R418" i="8"/>
  <c r="Q418" i="8"/>
  <c r="P418" i="8"/>
  <c r="R417" i="8"/>
  <c r="Q417" i="8"/>
  <c r="P417" i="8"/>
  <c r="R416" i="8"/>
  <c r="Q416" i="8"/>
  <c r="P416" i="8"/>
  <c r="R415" i="8"/>
  <c r="Q415" i="8"/>
  <c r="P415" i="8"/>
  <c r="R414" i="8"/>
  <c r="Q414" i="8"/>
  <c r="P414" i="8"/>
  <c r="R413" i="8"/>
  <c r="Q413" i="8"/>
  <c r="P413" i="8"/>
  <c r="R412" i="8"/>
  <c r="Q412" i="8"/>
  <c r="P412" i="8"/>
  <c r="R411" i="8"/>
  <c r="Q411" i="8"/>
  <c r="P411" i="8"/>
  <c r="R410" i="8"/>
  <c r="Q410" i="8"/>
  <c r="P410" i="8"/>
  <c r="R409" i="8"/>
  <c r="Q409" i="8"/>
  <c r="P409" i="8"/>
  <c r="R408" i="8"/>
  <c r="Q408" i="8"/>
  <c r="P408" i="8"/>
  <c r="R407" i="8"/>
  <c r="Q407" i="8"/>
  <c r="P407" i="8"/>
  <c r="R406" i="8"/>
  <c r="Q406" i="8"/>
  <c r="P406" i="8"/>
  <c r="R405" i="8"/>
  <c r="Q405" i="8"/>
  <c r="P405" i="8"/>
  <c r="R404" i="8"/>
  <c r="Q404" i="8"/>
  <c r="P404" i="8"/>
  <c r="R403" i="8"/>
  <c r="Q403" i="8"/>
  <c r="P403" i="8"/>
  <c r="R402" i="8"/>
  <c r="Q402" i="8"/>
  <c r="P402" i="8"/>
  <c r="R401" i="8"/>
  <c r="Q401" i="8"/>
  <c r="P401" i="8"/>
  <c r="R400" i="8"/>
  <c r="Q400" i="8"/>
  <c r="P400" i="8"/>
  <c r="R399" i="8"/>
  <c r="Q399" i="8"/>
  <c r="P399" i="8"/>
  <c r="R398" i="8"/>
  <c r="Q398" i="8"/>
  <c r="P398" i="8"/>
  <c r="R397" i="8"/>
  <c r="Q397" i="8"/>
  <c r="P397" i="8"/>
  <c r="R396" i="8"/>
  <c r="Q396" i="8"/>
  <c r="P396" i="8"/>
  <c r="R395" i="8"/>
  <c r="Q395" i="8"/>
  <c r="P395" i="8"/>
  <c r="R394" i="8"/>
  <c r="Q394" i="8"/>
  <c r="P394" i="8"/>
  <c r="R393" i="8"/>
  <c r="Q393" i="8"/>
  <c r="P393" i="8"/>
  <c r="R392" i="8"/>
  <c r="Q392" i="8"/>
  <c r="P392" i="8"/>
  <c r="R391" i="8"/>
  <c r="Q391" i="8"/>
  <c r="P391" i="8"/>
  <c r="R390" i="8"/>
  <c r="Q390" i="8"/>
  <c r="P390" i="8"/>
  <c r="R389" i="8"/>
  <c r="Q389" i="8"/>
  <c r="P389" i="8"/>
  <c r="R388" i="8"/>
  <c r="Q388" i="8"/>
  <c r="P388" i="8"/>
  <c r="R387" i="8"/>
  <c r="Q387" i="8"/>
  <c r="P387" i="8"/>
  <c r="R386" i="8"/>
  <c r="Q386" i="8"/>
  <c r="P386" i="8"/>
  <c r="R385" i="8"/>
  <c r="Q385" i="8"/>
  <c r="P385" i="8"/>
  <c r="R384" i="8"/>
  <c r="Q384" i="8"/>
  <c r="P384" i="8"/>
  <c r="R383" i="8"/>
  <c r="Q383" i="8"/>
  <c r="P383" i="8"/>
  <c r="R382" i="8"/>
  <c r="Q382" i="8"/>
  <c r="P382" i="8"/>
  <c r="R381" i="8"/>
  <c r="Q381" i="8"/>
  <c r="P381" i="8"/>
  <c r="R380" i="8"/>
  <c r="Q380" i="8"/>
  <c r="P380" i="8"/>
  <c r="R379" i="8"/>
  <c r="Q379" i="8"/>
  <c r="P379" i="8"/>
  <c r="R378" i="8"/>
  <c r="Q378" i="8"/>
  <c r="P378" i="8"/>
  <c r="R377" i="8"/>
  <c r="Q377" i="8"/>
  <c r="P377" i="8"/>
  <c r="R376" i="8"/>
  <c r="Q376" i="8"/>
  <c r="P376" i="8"/>
  <c r="R375" i="8"/>
  <c r="Q375" i="8"/>
  <c r="P375" i="8"/>
  <c r="R374" i="8"/>
  <c r="Q374" i="8"/>
  <c r="P374" i="8"/>
  <c r="R373" i="8"/>
  <c r="Q373" i="8"/>
  <c r="P373" i="8"/>
  <c r="R372" i="8"/>
  <c r="Q372" i="8"/>
  <c r="P372" i="8"/>
  <c r="R371" i="8"/>
  <c r="Q371" i="8"/>
  <c r="P371" i="8"/>
  <c r="R370" i="8"/>
  <c r="Q370" i="8"/>
  <c r="P370" i="8"/>
  <c r="R369" i="8"/>
  <c r="Q369" i="8"/>
  <c r="P369" i="8"/>
  <c r="R368" i="8"/>
  <c r="Q368" i="8"/>
  <c r="P368" i="8"/>
  <c r="R367" i="8"/>
  <c r="Q367" i="8"/>
  <c r="P367" i="8"/>
  <c r="R366" i="8"/>
  <c r="Q366" i="8"/>
  <c r="P366" i="8"/>
  <c r="R365" i="8"/>
  <c r="Q365" i="8"/>
  <c r="P365" i="8"/>
  <c r="R364" i="8"/>
  <c r="Q364" i="8"/>
  <c r="P364" i="8"/>
  <c r="R363" i="8"/>
  <c r="Q363" i="8"/>
  <c r="P363" i="8"/>
  <c r="R362" i="8"/>
  <c r="Q362" i="8"/>
  <c r="P362" i="8"/>
  <c r="R361" i="8"/>
  <c r="Q361" i="8"/>
  <c r="P361" i="8"/>
  <c r="R360" i="8"/>
  <c r="Q360" i="8"/>
  <c r="P360" i="8"/>
  <c r="R359" i="8"/>
  <c r="Q359" i="8"/>
  <c r="P359" i="8"/>
  <c r="R358" i="8"/>
  <c r="Q358" i="8"/>
  <c r="P358" i="8"/>
  <c r="R357" i="8"/>
  <c r="Q357" i="8"/>
  <c r="P357" i="8"/>
  <c r="R356" i="8"/>
  <c r="Q356" i="8"/>
  <c r="P356" i="8"/>
  <c r="R355" i="8"/>
  <c r="Q355" i="8"/>
  <c r="P355" i="8"/>
  <c r="R354" i="8"/>
  <c r="Q354" i="8"/>
  <c r="P354" i="8"/>
  <c r="R353" i="8"/>
  <c r="Q353" i="8"/>
  <c r="P353" i="8"/>
  <c r="R352" i="8"/>
  <c r="Q352" i="8"/>
  <c r="P352" i="8"/>
  <c r="R351" i="8"/>
  <c r="Q351" i="8"/>
  <c r="P351" i="8"/>
  <c r="R350" i="8"/>
  <c r="Q350" i="8"/>
  <c r="P350" i="8"/>
  <c r="R349" i="8"/>
  <c r="Q349" i="8"/>
  <c r="P349" i="8"/>
  <c r="R348" i="8"/>
  <c r="Q348" i="8"/>
  <c r="P348" i="8"/>
  <c r="R347" i="8"/>
  <c r="Q347" i="8"/>
  <c r="P347" i="8"/>
  <c r="R346" i="8"/>
  <c r="Q346" i="8"/>
  <c r="P346" i="8"/>
  <c r="R345" i="8"/>
  <c r="Q345" i="8"/>
  <c r="P345" i="8"/>
  <c r="R344" i="8"/>
  <c r="Q344" i="8"/>
  <c r="P344" i="8"/>
  <c r="R343" i="8"/>
  <c r="Q343" i="8"/>
  <c r="P343" i="8"/>
  <c r="R342" i="8"/>
  <c r="Q342" i="8"/>
  <c r="P342" i="8"/>
  <c r="R341" i="8"/>
  <c r="Q341" i="8"/>
  <c r="P341" i="8"/>
  <c r="R340" i="8"/>
  <c r="Q340" i="8"/>
  <c r="P340" i="8"/>
  <c r="R339" i="8"/>
  <c r="Q339" i="8"/>
  <c r="P339" i="8"/>
  <c r="R338" i="8"/>
  <c r="Q338" i="8"/>
  <c r="P338" i="8"/>
  <c r="R337" i="8"/>
  <c r="Q337" i="8"/>
  <c r="P337" i="8"/>
  <c r="R336" i="8"/>
  <c r="Q336" i="8"/>
  <c r="P336" i="8"/>
  <c r="R335" i="8"/>
  <c r="Q335" i="8"/>
  <c r="P335" i="8"/>
  <c r="R334" i="8"/>
  <c r="Q334" i="8"/>
  <c r="P334" i="8"/>
  <c r="R333" i="8"/>
  <c r="Q333" i="8"/>
  <c r="P333" i="8"/>
  <c r="R332" i="8"/>
  <c r="Q332" i="8"/>
  <c r="P332" i="8"/>
  <c r="R331" i="8"/>
  <c r="Q331" i="8"/>
  <c r="P331" i="8"/>
  <c r="R330" i="8"/>
  <c r="Q330" i="8"/>
  <c r="P330" i="8"/>
  <c r="R329" i="8"/>
  <c r="Q329" i="8"/>
  <c r="P329" i="8"/>
  <c r="R328" i="8"/>
  <c r="Q328" i="8"/>
  <c r="P328" i="8"/>
  <c r="R327" i="8"/>
  <c r="Q327" i="8"/>
  <c r="P327" i="8"/>
  <c r="R326" i="8"/>
  <c r="Q326" i="8"/>
  <c r="P326" i="8"/>
  <c r="R325" i="8"/>
  <c r="Q325" i="8"/>
  <c r="P325" i="8"/>
  <c r="R324" i="8"/>
  <c r="Q324" i="8"/>
  <c r="P324" i="8"/>
  <c r="R323" i="8"/>
  <c r="Q323" i="8"/>
  <c r="P323" i="8"/>
  <c r="R322" i="8"/>
  <c r="Q322" i="8"/>
  <c r="P322" i="8"/>
  <c r="R321" i="8"/>
  <c r="Q321" i="8"/>
  <c r="P321" i="8"/>
  <c r="R320" i="8"/>
  <c r="Q320" i="8"/>
  <c r="P320" i="8"/>
  <c r="R319" i="8"/>
  <c r="Q319" i="8"/>
  <c r="P319" i="8"/>
  <c r="R318" i="8"/>
  <c r="Q318" i="8"/>
  <c r="P318" i="8"/>
  <c r="R317" i="8"/>
  <c r="Q317" i="8"/>
  <c r="P317" i="8"/>
  <c r="R316" i="8"/>
  <c r="Q316" i="8"/>
  <c r="P316" i="8"/>
  <c r="R315" i="8"/>
  <c r="Q315" i="8"/>
  <c r="P315" i="8"/>
  <c r="R314" i="8"/>
  <c r="Q314" i="8"/>
  <c r="P314" i="8"/>
  <c r="R313" i="8"/>
  <c r="Q313" i="8"/>
  <c r="P313" i="8"/>
  <c r="R312" i="8"/>
  <c r="Q312" i="8"/>
  <c r="P312" i="8"/>
  <c r="R311" i="8"/>
  <c r="Q311" i="8"/>
  <c r="P311" i="8"/>
  <c r="R310" i="8"/>
  <c r="Q310" i="8"/>
  <c r="P310" i="8"/>
  <c r="R309" i="8"/>
  <c r="Q309" i="8"/>
  <c r="P309" i="8"/>
  <c r="R308" i="8"/>
  <c r="Q308" i="8"/>
  <c r="P308" i="8"/>
  <c r="R307" i="8"/>
  <c r="Q307" i="8"/>
  <c r="P307" i="8"/>
  <c r="R306" i="8"/>
  <c r="Q306" i="8"/>
  <c r="P306" i="8"/>
  <c r="R305" i="8"/>
  <c r="Q305" i="8"/>
  <c r="P305" i="8"/>
  <c r="R304" i="8"/>
  <c r="Q304" i="8"/>
  <c r="P304" i="8"/>
  <c r="R303" i="8"/>
  <c r="Q303" i="8"/>
  <c r="P303" i="8"/>
  <c r="R302" i="8"/>
  <c r="Q302" i="8"/>
  <c r="P302" i="8"/>
  <c r="BK301" i="8"/>
  <c r="BJ301" i="8"/>
  <c r="BI301" i="8"/>
  <c r="BH301" i="8"/>
  <c r="R301" i="8"/>
  <c r="Q301" i="8"/>
  <c r="P301" i="8"/>
  <c r="BK300" i="8"/>
  <c r="BJ300" i="8"/>
  <c r="BI300" i="8"/>
  <c r="BH300" i="8"/>
  <c r="BB300" i="8"/>
  <c r="AT300" i="8"/>
  <c r="R300" i="8"/>
  <c r="Q300" i="8"/>
  <c r="P300" i="8"/>
  <c r="BK299" i="8"/>
  <c r="BJ299" i="8"/>
  <c r="BI299" i="8"/>
  <c r="BH299" i="8"/>
  <c r="R299" i="8"/>
  <c r="Q299" i="8"/>
  <c r="P299" i="8"/>
  <c r="BK298" i="8"/>
  <c r="BJ298" i="8"/>
  <c r="BI298" i="8"/>
  <c r="BH298" i="8"/>
  <c r="R298" i="8"/>
  <c r="Q298" i="8"/>
  <c r="P298" i="8"/>
  <c r="BK297" i="8"/>
  <c r="BJ297" i="8"/>
  <c r="BI297" i="8"/>
  <c r="BH297" i="8"/>
  <c r="BB297" i="8"/>
  <c r="BB298" i="8" s="1"/>
  <c r="AT297" i="8"/>
  <c r="AT298" i="8" s="1"/>
  <c r="R297" i="8"/>
  <c r="Q297" i="8"/>
  <c r="P297" i="8"/>
  <c r="BK296" i="8"/>
  <c r="BJ296" i="8"/>
  <c r="BI296" i="8"/>
  <c r="BH296" i="8"/>
  <c r="R296" i="8"/>
  <c r="Q296" i="8"/>
  <c r="P296" i="8"/>
  <c r="BK295" i="8"/>
  <c r="BJ295" i="8"/>
  <c r="BI295" i="8"/>
  <c r="BH295" i="8"/>
  <c r="R295" i="8"/>
  <c r="Q295" i="8"/>
  <c r="P295" i="8"/>
  <c r="BK294" i="8"/>
  <c r="BJ294" i="8"/>
  <c r="BI294" i="8"/>
  <c r="BH294" i="8"/>
  <c r="R294" i="8"/>
  <c r="Q294" i="8"/>
  <c r="P294" i="8"/>
  <c r="BK293" i="8"/>
  <c r="BJ293" i="8"/>
  <c r="BI293" i="8"/>
  <c r="BH293" i="8"/>
  <c r="BB293" i="8"/>
  <c r="BB294" i="8" s="1"/>
  <c r="BB295" i="8" s="1"/>
  <c r="AT293" i="8"/>
  <c r="AT294" i="8" s="1"/>
  <c r="AT295" i="8" s="1"/>
  <c r="R293" i="8"/>
  <c r="Q293" i="8"/>
  <c r="P293" i="8"/>
  <c r="BK292" i="8"/>
  <c r="BJ292" i="8"/>
  <c r="BI292" i="8"/>
  <c r="BH292" i="8"/>
  <c r="R292" i="8"/>
  <c r="Q292" i="8"/>
  <c r="P292" i="8"/>
  <c r="BK291" i="8"/>
  <c r="BJ291" i="8"/>
  <c r="BI291" i="8"/>
  <c r="BH291" i="8"/>
  <c r="R291" i="8"/>
  <c r="Q291" i="8"/>
  <c r="P291" i="8"/>
  <c r="BK290" i="8"/>
  <c r="BJ290" i="8"/>
  <c r="BI290" i="8"/>
  <c r="BH290" i="8"/>
  <c r="R290" i="8"/>
  <c r="Q290" i="8"/>
  <c r="P290" i="8"/>
  <c r="BK289" i="8"/>
  <c r="BJ289" i="8"/>
  <c r="BI289" i="8"/>
  <c r="BH289" i="8"/>
  <c r="R289" i="8"/>
  <c r="Q289" i="8"/>
  <c r="P289" i="8"/>
  <c r="BK288" i="8"/>
  <c r="BJ288" i="8"/>
  <c r="BI288" i="8"/>
  <c r="BH288" i="8"/>
  <c r="BB288" i="8"/>
  <c r="BB289" i="8" s="1"/>
  <c r="BB290" i="8" s="1"/>
  <c r="BB291" i="8" s="1"/>
  <c r="AT288" i="8"/>
  <c r="AT289" i="8" s="1"/>
  <c r="AT290" i="8" s="1"/>
  <c r="AT291" i="8" s="1"/>
  <c r="R288" i="8"/>
  <c r="Q288" i="8"/>
  <c r="P288" i="8"/>
  <c r="BK287" i="8"/>
  <c r="BJ287" i="8"/>
  <c r="BI287" i="8"/>
  <c r="BH287" i="8"/>
  <c r="R287" i="8"/>
  <c r="Q287" i="8"/>
  <c r="P287" i="8"/>
  <c r="BK286" i="8"/>
  <c r="BJ286" i="8"/>
  <c r="BI286" i="8"/>
  <c r="BH286" i="8"/>
  <c r="R286" i="8"/>
  <c r="Q286" i="8"/>
  <c r="P286" i="8"/>
  <c r="BK285" i="8"/>
  <c r="BJ285" i="8"/>
  <c r="BI285" i="8"/>
  <c r="BH285" i="8"/>
  <c r="R285" i="8"/>
  <c r="Q285" i="8"/>
  <c r="P285" i="8"/>
  <c r="BK284" i="8"/>
  <c r="BJ284" i="8"/>
  <c r="BI284" i="8"/>
  <c r="BH284" i="8"/>
  <c r="R284" i="8"/>
  <c r="Q284" i="8"/>
  <c r="P284" i="8"/>
  <c r="BK283" i="8"/>
  <c r="BJ283" i="8"/>
  <c r="BI283" i="8"/>
  <c r="BH283" i="8"/>
  <c r="R283" i="8"/>
  <c r="Q283" i="8"/>
  <c r="P283" i="8"/>
  <c r="BK282" i="8"/>
  <c r="BJ282" i="8"/>
  <c r="BI282" i="8"/>
  <c r="BH282" i="8"/>
  <c r="BB282" i="8"/>
  <c r="BB283" i="8" s="1"/>
  <c r="BB284" i="8" s="1"/>
  <c r="BB285" i="8" s="1"/>
  <c r="BB286" i="8" s="1"/>
  <c r="AT282" i="8"/>
  <c r="AT283" i="8" s="1"/>
  <c r="AT284" i="8" s="1"/>
  <c r="AT285" i="8" s="1"/>
  <c r="AT286" i="8" s="1"/>
  <c r="R282" i="8"/>
  <c r="Q282" i="8"/>
  <c r="P282" i="8"/>
  <c r="BK281" i="8"/>
  <c r="BJ281" i="8"/>
  <c r="BI281" i="8"/>
  <c r="BH281" i="8"/>
  <c r="R281" i="8"/>
  <c r="Q281" i="8"/>
  <c r="P281" i="8"/>
  <c r="BK280" i="8"/>
  <c r="BJ280" i="8"/>
  <c r="BI280" i="8"/>
  <c r="BH280" i="8"/>
  <c r="R280" i="8"/>
  <c r="Q280" i="8"/>
  <c r="P280" i="8"/>
  <c r="BK279" i="8"/>
  <c r="BJ279" i="8"/>
  <c r="BI279" i="8"/>
  <c r="BH279" i="8"/>
  <c r="R279" i="8"/>
  <c r="Q279" i="8"/>
  <c r="P279" i="8"/>
  <c r="BK278" i="8"/>
  <c r="BJ278" i="8"/>
  <c r="BI278" i="8"/>
  <c r="BH278" i="8"/>
  <c r="R278" i="8"/>
  <c r="Q278" i="8"/>
  <c r="P278" i="8"/>
  <c r="BK277" i="8"/>
  <c r="BJ277" i="8"/>
  <c r="BI277" i="8"/>
  <c r="BH277" i="8"/>
  <c r="R277" i="8"/>
  <c r="Q277" i="8"/>
  <c r="P277" i="8"/>
  <c r="BK276" i="8"/>
  <c r="BJ276" i="8"/>
  <c r="BI276" i="8"/>
  <c r="BH276" i="8"/>
  <c r="R276" i="8"/>
  <c r="Q276" i="8"/>
  <c r="P276" i="8"/>
  <c r="BK275" i="8"/>
  <c r="BJ275" i="8"/>
  <c r="BI275" i="8"/>
  <c r="BH275" i="8"/>
  <c r="BB275" i="8"/>
  <c r="BB276" i="8" s="1"/>
  <c r="BB277" i="8" s="1"/>
  <c r="BB278" i="8" s="1"/>
  <c r="BB279" i="8" s="1"/>
  <c r="BB280" i="8" s="1"/>
  <c r="AT275" i="8"/>
  <c r="AT276" i="8" s="1"/>
  <c r="AT277" i="8" s="1"/>
  <c r="AT278" i="8" s="1"/>
  <c r="AT279" i="8" s="1"/>
  <c r="AT280" i="8" s="1"/>
  <c r="R275" i="8"/>
  <c r="Q275" i="8"/>
  <c r="P275" i="8"/>
  <c r="BK274" i="8"/>
  <c r="BJ274" i="8"/>
  <c r="BI274" i="8"/>
  <c r="BH274" i="8"/>
  <c r="R274" i="8"/>
  <c r="Q274" i="8"/>
  <c r="P274" i="8"/>
  <c r="BK273" i="8"/>
  <c r="BJ273" i="8"/>
  <c r="BI273" i="8"/>
  <c r="BH273" i="8"/>
  <c r="R273" i="8"/>
  <c r="Q273" i="8"/>
  <c r="P273" i="8"/>
  <c r="BK272" i="8"/>
  <c r="BJ272" i="8"/>
  <c r="BI272" i="8"/>
  <c r="BH272" i="8"/>
  <c r="R272" i="8"/>
  <c r="Q272" i="8"/>
  <c r="P272" i="8"/>
  <c r="BK271" i="8"/>
  <c r="BJ271" i="8"/>
  <c r="BI271" i="8"/>
  <c r="BH271" i="8"/>
  <c r="R271" i="8"/>
  <c r="Q271" i="8"/>
  <c r="P271" i="8"/>
  <c r="BK270" i="8"/>
  <c r="BJ270" i="8"/>
  <c r="BI270" i="8"/>
  <c r="BH270" i="8"/>
  <c r="R270" i="8"/>
  <c r="Q270" i="8"/>
  <c r="P270" i="8"/>
  <c r="BK269" i="8"/>
  <c r="BJ269" i="8"/>
  <c r="BI269" i="8"/>
  <c r="BH269" i="8"/>
  <c r="R269" i="8"/>
  <c r="Q269" i="8"/>
  <c r="P269" i="8"/>
  <c r="BK268" i="8"/>
  <c r="BJ268" i="8"/>
  <c r="BI268" i="8"/>
  <c r="BH268" i="8"/>
  <c r="R268" i="8"/>
  <c r="Q268" i="8"/>
  <c r="P268" i="8"/>
  <c r="BK267" i="8"/>
  <c r="BJ267" i="8"/>
  <c r="BI267" i="8"/>
  <c r="BH267" i="8"/>
  <c r="BB267" i="8"/>
  <c r="BB268" i="8" s="1"/>
  <c r="BB269" i="8" s="1"/>
  <c r="BB270" i="8" s="1"/>
  <c r="BB271" i="8" s="1"/>
  <c r="BB272" i="8" s="1"/>
  <c r="BB273" i="8" s="1"/>
  <c r="AT267" i="8"/>
  <c r="AT268" i="8" s="1"/>
  <c r="AT269" i="8" s="1"/>
  <c r="AT270" i="8" s="1"/>
  <c r="AT271" i="8" s="1"/>
  <c r="AT272" i="8" s="1"/>
  <c r="AT273" i="8" s="1"/>
  <c r="R267" i="8"/>
  <c r="Q267" i="8"/>
  <c r="P267" i="8"/>
  <c r="BK266" i="8"/>
  <c r="BJ266" i="8"/>
  <c r="BI266" i="8"/>
  <c r="BH266" i="8"/>
  <c r="R266" i="8"/>
  <c r="Q266" i="8"/>
  <c r="P266" i="8"/>
  <c r="BK265" i="8"/>
  <c r="BJ265" i="8"/>
  <c r="BI265" i="8"/>
  <c r="BH265" i="8"/>
  <c r="R265" i="8"/>
  <c r="Q265" i="8"/>
  <c r="P265" i="8"/>
  <c r="BK264" i="8"/>
  <c r="BJ264" i="8"/>
  <c r="BI264" i="8"/>
  <c r="BH264" i="8"/>
  <c r="R264" i="8"/>
  <c r="Q264" i="8"/>
  <c r="P264" i="8"/>
  <c r="BK263" i="8"/>
  <c r="BJ263" i="8"/>
  <c r="BI263" i="8"/>
  <c r="BH263" i="8"/>
  <c r="R263" i="8"/>
  <c r="Q263" i="8"/>
  <c r="P263" i="8"/>
  <c r="BK262" i="8"/>
  <c r="BJ262" i="8"/>
  <c r="BI262" i="8"/>
  <c r="BH262" i="8"/>
  <c r="R262" i="8"/>
  <c r="Q262" i="8"/>
  <c r="P262" i="8"/>
  <c r="BK261" i="8"/>
  <c r="BJ261" i="8"/>
  <c r="BI261" i="8"/>
  <c r="BH261" i="8"/>
  <c r="R261" i="8"/>
  <c r="Q261" i="8"/>
  <c r="P261" i="8"/>
  <c r="BK260" i="8"/>
  <c r="BJ260" i="8"/>
  <c r="BI260" i="8"/>
  <c r="BH260" i="8"/>
  <c r="R260" i="8"/>
  <c r="Q260" i="8"/>
  <c r="P260" i="8"/>
  <c r="BK259" i="8"/>
  <c r="BJ259" i="8"/>
  <c r="BI259" i="8"/>
  <c r="BH259" i="8"/>
  <c r="R259" i="8"/>
  <c r="Q259" i="8"/>
  <c r="P259" i="8"/>
  <c r="BK258" i="8"/>
  <c r="BJ258" i="8"/>
  <c r="BI258" i="8"/>
  <c r="BH258" i="8"/>
  <c r="BB258" i="8"/>
  <c r="BB259" i="8" s="1"/>
  <c r="BB260" i="8" s="1"/>
  <c r="BB261" i="8" s="1"/>
  <c r="BB262" i="8" s="1"/>
  <c r="BB263" i="8" s="1"/>
  <c r="BB264" i="8" s="1"/>
  <c r="BB265" i="8" s="1"/>
  <c r="AT258" i="8"/>
  <c r="AT259" i="8" s="1"/>
  <c r="AT260" i="8" s="1"/>
  <c r="AT261" i="8" s="1"/>
  <c r="AT262" i="8" s="1"/>
  <c r="AT263" i="8" s="1"/>
  <c r="AT264" i="8" s="1"/>
  <c r="AT265" i="8" s="1"/>
  <c r="R258" i="8"/>
  <c r="Q258" i="8"/>
  <c r="P258" i="8"/>
  <c r="BK257" i="8"/>
  <c r="BJ257" i="8"/>
  <c r="BI257" i="8"/>
  <c r="BH257" i="8"/>
  <c r="R257" i="8"/>
  <c r="Q257" i="8"/>
  <c r="P257" i="8"/>
  <c r="BK256" i="8"/>
  <c r="BJ256" i="8"/>
  <c r="BI256" i="8"/>
  <c r="BH256" i="8"/>
  <c r="R256" i="8"/>
  <c r="Q256" i="8"/>
  <c r="P256" i="8"/>
  <c r="BK255" i="8"/>
  <c r="BJ255" i="8"/>
  <c r="BI255" i="8"/>
  <c r="BH255" i="8"/>
  <c r="R255" i="8"/>
  <c r="Q255" i="8"/>
  <c r="P255" i="8"/>
  <c r="BK254" i="8"/>
  <c r="BJ254" i="8"/>
  <c r="BI254" i="8"/>
  <c r="BH254" i="8"/>
  <c r="R254" i="8"/>
  <c r="Q254" i="8"/>
  <c r="P254" i="8"/>
  <c r="BK253" i="8"/>
  <c r="BJ253" i="8"/>
  <c r="BI253" i="8"/>
  <c r="BH253" i="8"/>
  <c r="R253" i="8"/>
  <c r="Q253" i="8"/>
  <c r="P253" i="8"/>
  <c r="BK252" i="8"/>
  <c r="BJ252" i="8"/>
  <c r="BI252" i="8"/>
  <c r="BH252" i="8"/>
  <c r="R252" i="8"/>
  <c r="Q252" i="8"/>
  <c r="P252" i="8"/>
  <c r="BK251" i="8"/>
  <c r="BJ251" i="8"/>
  <c r="BI251" i="8"/>
  <c r="BH251" i="8"/>
  <c r="R251" i="8"/>
  <c r="Q251" i="8"/>
  <c r="P251" i="8"/>
  <c r="BK250" i="8"/>
  <c r="BJ250" i="8"/>
  <c r="BI250" i="8"/>
  <c r="BH250" i="8"/>
  <c r="R250" i="8"/>
  <c r="Q250" i="8"/>
  <c r="P250" i="8"/>
  <c r="BK249" i="8"/>
  <c r="BJ249" i="8"/>
  <c r="BI249" i="8"/>
  <c r="BH249" i="8"/>
  <c r="R249" i="8"/>
  <c r="Q249" i="8"/>
  <c r="P249" i="8"/>
  <c r="BK248" i="8"/>
  <c r="BJ248" i="8"/>
  <c r="BI248" i="8"/>
  <c r="BH248" i="8"/>
  <c r="BB248" i="8"/>
  <c r="BB249" i="8" s="1"/>
  <c r="BB250" i="8" s="1"/>
  <c r="BB251" i="8" s="1"/>
  <c r="BB252" i="8" s="1"/>
  <c r="BB253" i="8" s="1"/>
  <c r="BB254" i="8" s="1"/>
  <c r="BB255" i="8" s="1"/>
  <c r="BB256" i="8" s="1"/>
  <c r="AT248" i="8"/>
  <c r="AT249" i="8" s="1"/>
  <c r="AT250" i="8" s="1"/>
  <c r="AT251" i="8" s="1"/>
  <c r="AT252" i="8" s="1"/>
  <c r="AT253" i="8" s="1"/>
  <c r="AT254" i="8" s="1"/>
  <c r="AT255" i="8" s="1"/>
  <c r="AT256" i="8" s="1"/>
  <c r="R248" i="8"/>
  <c r="Q248" i="8"/>
  <c r="P248" i="8"/>
  <c r="BK247" i="8"/>
  <c r="BJ247" i="8"/>
  <c r="BI247" i="8"/>
  <c r="BH247" i="8"/>
  <c r="R247" i="8"/>
  <c r="Q247" i="8"/>
  <c r="P247" i="8"/>
  <c r="BK246" i="8"/>
  <c r="BJ246" i="8"/>
  <c r="BI246" i="8"/>
  <c r="BH246" i="8"/>
  <c r="R246" i="8"/>
  <c r="Q246" i="8"/>
  <c r="P246" i="8"/>
  <c r="BK245" i="8"/>
  <c r="BJ245" i="8"/>
  <c r="BI245" i="8"/>
  <c r="BH245" i="8"/>
  <c r="R245" i="8"/>
  <c r="Q245" i="8"/>
  <c r="P245" i="8"/>
  <c r="BK244" i="8"/>
  <c r="BJ244" i="8"/>
  <c r="BI244" i="8"/>
  <c r="BH244" i="8"/>
  <c r="R244" i="8"/>
  <c r="Q244" i="8"/>
  <c r="P244" i="8"/>
  <c r="BK243" i="8"/>
  <c r="BJ243" i="8"/>
  <c r="BI243" i="8"/>
  <c r="BH243" i="8"/>
  <c r="R243" i="8"/>
  <c r="Q243" i="8"/>
  <c r="P243" i="8"/>
  <c r="BK242" i="8"/>
  <c r="BJ242" i="8"/>
  <c r="BI242" i="8"/>
  <c r="BH242" i="8"/>
  <c r="R242" i="8"/>
  <c r="Q242" i="8"/>
  <c r="P242" i="8"/>
  <c r="BK241" i="8"/>
  <c r="BJ241" i="8"/>
  <c r="BI241" i="8"/>
  <c r="BH241" i="8"/>
  <c r="R241" i="8"/>
  <c r="Q241" i="8"/>
  <c r="P241" i="8"/>
  <c r="BK240" i="8"/>
  <c r="BJ240" i="8"/>
  <c r="BI240" i="8"/>
  <c r="BH240" i="8"/>
  <c r="R240" i="8"/>
  <c r="Q240" i="8"/>
  <c r="P240" i="8"/>
  <c r="BK239" i="8"/>
  <c r="BJ239" i="8"/>
  <c r="BI239" i="8"/>
  <c r="BH239" i="8"/>
  <c r="R239" i="8"/>
  <c r="Q239" i="8"/>
  <c r="P239" i="8"/>
  <c r="BK238" i="8"/>
  <c r="BJ238" i="8"/>
  <c r="BI238" i="8"/>
  <c r="BH238" i="8"/>
  <c r="R238" i="8"/>
  <c r="Q238" i="8"/>
  <c r="P238" i="8"/>
  <c r="BK237" i="8"/>
  <c r="BJ237" i="8"/>
  <c r="BI237" i="8"/>
  <c r="BH237" i="8"/>
  <c r="BB237" i="8"/>
  <c r="BB238" i="8" s="1"/>
  <c r="BB239" i="8" s="1"/>
  <c r="BB240" i="8" s="1"/>
  <c r="BB241" i="8" s="1"/>
  <c r="BB242" i="8" s="1"/>
  <c r="BB243" i="8" s="1"/>
  <c r="BB244" i="8" s="1"/>
  <c r="BB245" i="8" s="1"/>
  <c r="BB246" i="8" s="1"/>
  <c r="AT237" i="8"/>
  <c r="AT238" i="8" s="1"/>
  <c r="AT239" i="8" s="1"/>
  <c r="AT240" i="8" s="1"/>
  <c r="AT241" i="8" s="1"/>
  <c r="AT242" i="8" s="1"/>
  <c r="AT243" i="8" s="1"/>
  <c r="AT244" i="8" s="1"/>
  <c r="AT245" i="8" s="1"/>
  <c r="AT246" i="8" s="1"/>
  <c r="R237" i="8"/>
  <c r="Q237" i="8"/>
  <c r="P237" i="8"/>
  <c r="BK236" i="8"/>
  <c r="BJ236" i="8"/>
  <c r="BI236" i="8"/>
  <c r="BH236" i="8"/>
  <c r="R236" i="8"/>
  <c r="Q236" i="8"/>
  <c r="P236" i="8"/>
  <c r="BK235" i="8"/>
  <c r="BJ235" i="8"/>
  <c r="BI235" i="8"/>
  <c r="BH235" i="8"/>
  <c r="R235" i="8"/>
  <c r="Q235" i="8"/>
  <c r="P235" i="8"/>
  <c r="BK234" i="8"/>
  <c r="BJ234" i="8"/>
  <c r="BI234" i="8"/>
  <c r="BH234" i="8"/>
  <c r="R234" i="8"/>
  <c r="Q234" i="8"/>
  <c r="P234" i="8"/>
  <c r="BK233" i="8"/>
  <c r="BJ233" i="8"/>
  <c r="BI233" i="8"/>
  <c r="BH233" i="8"/>
  <c r="R233" i="8"/>
  <c r="Q233" i="8"/>
  <c r="P233" i="8"/>
  <c r="BK232" i="8"/>
  <c r="BJ232" i="8"/>
  <c r="BI232" i="8"/>
  <c r="BH232" i="8"/>
  <c r="R232" i="8"/>
  <c r="Q232" i="8"/>
  <c r="P232" i="8"/>
  <c r="BK231" i="8"/>
  <c r="BJ231" i="8"/>
  <c r="BI231" i="8"/>
  <c r="BH231" i="8"/>
  <c r="R231" i="8"/>
  <c r="Q231" i="8"/>
  <c r="P231" i="8"/>
  <c r="BK230" i="8"/>
  <c r="BJ230" i="8"/>
  <c r="BI230" i="8"/>
  <c r="BH230" i="8"/>
  <c r="R230" i="8"/>
  <c r="Q230" i="8"/>
  <c r="P230" i="8"/>
  <c r="BK229" i="8"/>
  <c r="BJ229" i="8"/>
  <c r="BI229" i="8"/>
  <c r="BH229" i="8"/>
  <c r="R229" i="8"/>
  <c r="Q229" i="8"/>
  <c r="P229" i="8"/>
  <c r="BK228" i="8"/>
  <c r="BJ228" i="8"/>
  <c r="BI228" i="8"/>
  <c r="BH228" i="8"/>
  <c r="R228" i="8"/>
  <c r="Q228" i="8"/>
  <c r="P228" i="8"/>
  <c r="BK227" i="8"/>
  <c r="BJ227" i="8"/>
  <c r="BI227" i="8"/>
  <c r="BH227" i="8"/>
  <c r="R227" i="8"/>
  <c r="Q227" i="8"/>
  <c r="P227" i="8"/>
  <c r="BK226" i="8"/>
  <c r="BJ226" i="8"/>
  <c r="BI226" i="8"/>
  <c r="BH226" i="8"/>
  <c r="R226" i="8"/>
  <c r="Q226" i="8"/>
  <c r="P226" i="8"/>
  <c r="BK225" i="8"/>
  <c r="BJ225" i="8"/>
  <c r="BI225" i="8"/>
  <c r="BH225" i="8"/>
  <c r="BB225" i="8"/>
  <c r="BB226" i="8" s="1"/>
  <c r="BB227" i="8" s="1"/>
  <c r="BB228" i="8" s="1"/>
  <c r="BB229" i="8" s="1"/>
  <c r="BB230" i="8" s="1"/>
  <c r="BB231" i="8" s="1"/>
  <c r="BB232" i="8" s="1"/>
  <c r="BB233" i="8" s="1"/>
  <c r="BB234" i="8" s="1"/>
  <c r="BB235" i="8" s="1"/>
  <c r="AT225" i="8"/>
  <c r="AT226" i="8" s="1"/>
  <c r="AT227" i="8" s="1"/>
  <c r="AT228" i="8" s="1"/>
  <c r="AT229" i="8" s="1"/>
  <c r="AT230" i="8" s="1"/>
  <c r="AT231" i="8" s="1"/>
  <c r="AT232" i="8" s="1"/>
  <c r="AT233" i="8" s="1"/>
  <c r="AT234" i="8" s="1"/>
  <c r="AT235" i="8" s="1"/>
  <c r="R225" i="8"/>
  <c r="Q225" i="8"/>
  <c r="P225" i="8"/>
  <c r="BK224" i="8"/>
  <c r="BJ224" i="8"/>
  <c r="BI224" i="8"/>
  <c r="BH224" i="8"/>
  <c r="R224" i="8"/>
  <c r="Q224" i="8"/>
  <c r="P224" i="8"/>
  <c r="BK223" i="8"/>
  <c r="BJ223" i="8"/>
  <c r="BI223" i="8"/>
  <c r="BH223" i="8"/>
  <c r="R223" i="8"/>
  <c r="Q223" i="8"/>
  <c r="P223" i="8"/>
  <c r="BK222" i="8"/>
  <c r="BJ222" i="8"/>
  <c r="BI222" i="8"/>
  <c r="BH222" i="8"/>
  <c r="R222" i="8"/>
  <c r="Q222" i="8"/>
  <c r="P222" i="8"/>
  <c r="BK221" i="8"/>
  <c r="BJ221" i="8"/>
  <c r="BI221" i="8"/>
  <c r="BH221" i="8"/>
  <c r="R221" i="8"/>
  <c r="Q221" i="8"/>
  <c r="P221" i="8"/>
  <c r="BK220" i="8"/>
  <c r="BJ220" i="8"/>
  <c r="BI220" i="8"/>
  <c r="BH220" i="8"/>
  <c r="R220" i="8"/>
  <c r="Q220" i="8"/>
  <c r="P220" i="8"/>
  <c r="BK219" i="8"/>
  <c r="BJ219" i="8"/>
  <c r="BI219" i="8"/>
  <c r="BH219" i="8"/>
  <c r="R219" i="8"/>
  <c r="Q219" i="8"/>
  <c r="P219" i="8"/>
  <c r="BK218" i="8"/>
  <c r="BJ218" i="8"/>
  <c r="BI218" i="8"/>
  <c r="BH218" i="8"/>
  <c r="R218" i="8"/>
  <c r="Q218" i="8"/>
  <c r="P218" i="8"/>
  <c r="BK217" i="8"/>
  <c r="BJ217" i="8"/>
  <c r="BI217" i="8"/>
  <c r="BH217" i="8"/>
  <c r="R217" i="8"/>
  <c r="Q217" i="8"/>
  <c r="P217" i="8"/>
  <c r="BK216" i="8"/>
  <c r="BJ216" i="8"/>
  <c r="BI216" i="8"/>
  <c r="BH216" i="8"/>
  <c r="R216" i="8"/>
  <c r="Q216" i="8"/>
  <c r="P216" i="8"/>
  <c r="BK215" i="8"/>
  <c r="BJ215" i="8"/>
  <c r="BI215" i="8"/>
  <c r="BH215" i="8"/>
  <c r="R215" i="8"/>
  <c r="Q215" i="8"/>
  <c r="P215" i="8"/>
  <c r="BK214" i="8"/>
  <c r="BJ214" i="8"/>
  <c r="BI214" i="8"/>
  <c r="BH214" i="8"/>
  <c r="R214" i="8"/>
  <c r="Q214" i="8"/>
  <c r="P214" i="8"/>
  <c r="BK213" i="8"/>
  <c r="BJ213" i="8"/>
  <c r="BI213" i="8"/>
  <c r="BH213" i="8"/>
  <c r="R213" i="8"/>
  <c r="Q213" i="8"/>
  <c r="P213" i="8"/>
  <c r="BK212" i="8"/>
  <c r="BJ212" i="8"/>
  <c r="BI212" i="8"/>
  <c r="BH212" i="8"/>
  <c r="BB212" i="8"/>
  <c r="BB213" i="8" s="1"/>
  <c r="BB214" i="8" s="1"/>
  <c r="BB215" i="8" s="1"/>
  <c r="BB216" i="8" s="1"/>
  <c r="BB217" i="8" s="1"/>
  <c r="BB218" i="8" s="1"/>
  <c r="BB219" i="8" s="1"/>
  <c r="BB220" i="8" s="1"/>
  <c r="BB221" i="8" s="1"/>
  <c r="BB222" i="8" s="1"/>
  <c r="BB223" i="8" s="1"/>
  <c r="AT212" i="8"/>
  <c r="AT213" i="8" s="1"/>
  <c r="AT214" i="8" s="1"/>
  <c r="AT215" i="8" s="1"/>
  <c r="AT216" i="8" s="1"/>
  <c r="AT217" i="8" s="1"/>
  <c r="AT218" i="8" s="1"/>
  <c r="AT219" i="8" s="1"/>
  <c r="AT220" i="8" s="1"/>
  <c r="AT221" i="8" s="1"/>
  <c r="AT222" i="8" s="1"/>
  <c r="AT223" i="8" s="1"/>
  <c r="R212" i="8"/>
  <c r="Q212" i="8"/>
  <c r="P212" i="8"/>
  <c r="BK211" i="8"/>
  <c r="BJ211" i="8"/>
  <c r="BI211" i="8"/>
  <c r="BH211" i="8"/>
  <c r="R211" i="8"/>
  <c r="Q211" i="8"/>
  <c r="P211" i="8"/>
  <c r="BK210" i="8"/>
  <c r="BJ210" i="8"/>
  <c r="BI210" i="8"/>
  <c r="BH210" i="8"/>
  <c r="R210" i="8"/>
  <c r="Q210" i="8"/>
  <c r="P210" i="8"/>
  <c r="BK209" i="8"/>
  <c r="BJ209" i="8"/>
  <c r="BI209" i="8"/>
  <c r="BH209" i="8"/>
  <c r="R209" i="8"/>
  <c r="Q209" i="8"/>
  <c r="P209" i="8"/>
  <c r="BK208" i="8"/>
  <c r="BJ208" i="8"/>
  <c r="BI208" i="8"/>
  <c r="BH208" i="8"/>
  <c r="R208" i="8"/>
  <c r="Q208" i="8"/>
  <c r="P208" i="8"/>
  <c r="BK207" i="8"/>
  <c r="BJ207" i="8"/>
  <c r="BI207" i="8"/>
  <c r="BH207" i="8"/>
  <c r="R207" i="8"/>
  <c r="Q207" i="8"/>
  <c r="P207" i="8"/>
  <c r="BK206" i="8"/>
  <c r="BJ206" i="8"/>
  <c r="BI206" i="8"/>
  <c r="BH206" i="8"/>
  <c r="R206" i="8"/>
  <c r="Q206" i="8"/>
  <c r="P206" i="8"/>
  <c r="BK205" i="8"/>
  <c r="BJ205" i="8"/>
  <c r="BI205" i="8"/>
  <c r="BH205" i="8"/>
  <c r="R205" i="8"/>
  <c r="Q205" i="8"/>
  <c r="P205" i="8"/>
  <c r="BK204" i="8"/>
  <c r="BJ204" i="8"/>
  <c r="BI204" i="8"/>
  <c r="BH204" i="8"/>
  <c r="R204" i="8"/>
  <c r="Q204" i="8"/>
  <c r="P204" i="8"/>
  <c r="BK203" i="8"/>
  <c r="BJ203" i="8"/>
  <c r="BI203" i="8"/>
  <c r="BH203" i="8"/>
  <c r="R203" i="8"/>
  <c r="Q203" i="8"/>
  <c r="P203" i="8"/>
  <c r="BK202" i="8"/>
  <c r="BJ202" i="8"/>
  <c r="BI202" i="8"/>
  <c r="BH202" i="8"/>
  <c r="R202" i="8"/>
  <c r="Q202" i="8"/>
  <c r="P202" i="8"/>
  <c r="BK201" i="8"/>
  <c r="BJ201" i="8"/>
  <c r="BI201" i="8"/>
  <c r="BH201" i="8"/>
  <c r="R201" i="8"/>
  <c r="Q201" i="8"/>
  <c r="P201" i="8"/>
  <c r="BK200" i="8"/>
  <c r="BJ200" i="8"/>
  <c r="BI200" i="8"/>
  <c r="BH200" i="8"/>
  <c r="R200" i="8"/>
  <c r="Q200" i="8"/>
  <c r="P200" i="8"/>
  <c r="BK199" i="8"/>
  <c r="BJ199" i="8"/>
  <c r="BI199" i="8"/>
  <c r="BH199" i="8"/>
  <c r="R199" i="8"/>
  <c r="Q199" i="8"/>
  <c r="P199" i="8"/>
  <c r="BK198" i="8"/>
  <c r="BJ198" i="8"/>
  <c r="BI198" i="8"/>
  <c r="BH198" i="8"/>
  <c r="BB198" i="8"/>
  <c r="BB199" i="8" s="1"/>
  <c r="BB200" i="8" s="1"/>
  <c r="BB201" i="8" s="1"/>
  <c r="BB202" i="8" s="1"/>
  <c r="BB203" i="8" s="1"/>
  <c r="BB204" i="8" s="1"/>
  <c r="BB205" i="8" s="1"/>
  <c r="BB206" i="8" s="1"/>
  <c r="BB207" i="8" s="1"/>
  <c r="BB208" i="8" s="1"/>
  <c r="BB209" i="8" s="1"/>
  <c r="BB210" i="8" s="1"/>
  <c r="AT198" i="8"/>
  <c r="AT199" i="8" s="1"/>
  <c r="AT200" i="8" s="1"/>
  <c r="AT201" i="8" s="1"/>
  <c r="AT202" i="8" s="1"/>
  <c r="AT203" i="8" s="1"/>
  <c r="AT204" i="8" s="1"/>
  <c r="AT205" i="8" s="1"/>
  <c r="AT206" i="8" s="1"/>
  <c r="AT207" i="8" s="1"/>
  <c r="AT208" i="8" s="1"/>
  <c r="AT209" i="8" s="1"/>
  <c r="AT210" i="8" s="1"/>
  <c r="R198" i="8"/>
  <c r="Q198" i="8"/>
  <c r="P198" i="8"/>
  <c r="BK197" i="8"/>
  <c r="BJ197" i="8"/>
  <c r="BI197" i="8"/>
  <c r="BH197" i="8"/>
  <c r="R197" i="8"/>
  <c r="Q197" i="8"/>
  <c r="P197" i="8"/>
  <c r="BK196" i="8"/>
  <c r="BJ196" i="8"/>
  <c r="BI196" i="8"/>
  <c r="BH196" i="8"/>
  <c r="R196" i="8"/>
  <c r="Q196" i="8"/>
  <c r="P196" i="8"/>
  <c r="BK195" i="8"/>
  <c r="BJ195" i="8"/>
  <c r="BI195" i="8"/>
  <c r="BH195" i="8"/>
  <c r="R195" i="8"/>
  <c r="Q195" i="8"/>
  <c r="P195" i="8"/>
  <c r="BK194" i="8"/>
  <c r="BJ194" i="8"/>
  <c r="BI194" i="8"/>
  <c r="BH194" i="8"/>
  <c r="R194" i="8"/>
  <c r="Q194" i="8"/>
  <c r="P194" i="8"/>
  <c r="BK193" i="8"/>
  <c r="BJ193" i="8"/>
  <c r="BI193" i="8"/>
  <c r="BH193" i="8"/>
  <c r="R193" i="8"/>
  <c r="Q193" i="8"/>
  <c r="P193" i="8"/>
  <c r="BK192" i="8"/>
  <c r="BJ192" i="8"/>
  <c r="BI192" i="8"/>
  <c r="BH192" i="8"/>
  <c r="R192" i="8"/>
  <c r="Q192" i="8"/>
  <c r="P192" i="8"/>
  <c r="BK191" i="8"/>
  <c r="BJ191" i="8"/>
  <c r="BI191" i="8"/>
  <c r="BH191" i="8"/>
  <c r="R191" i="8"/>
  <c r="Q191" i="8"/>
  <c r="P191" i="8"/>
  <c r="BK190" i="8"/>
  <c r="BJ190" i="8"/>
  <c r="BI190" i="8"/>
  <c r="BH190" i="8"/>
  <c r="R190" i="8"/>
  <c r="Q190" i="8"/>
  <c r="P190" i="8"/>
  <c r="BK189" i="8"/>
  <c r="BJ189" i="8"/>
  <c r="BI189" i="8"/>
  <c r="BH189" i="8"/>
  <c r="R189" i="8"/>
  <c r="Q189" i="8"/>
  <c r="P189" i="8"/>
  <c r="BK188" i="8"/>
  <c r="BJ188" i="8"/>
  <c r="BI188" i="8"/>
  <c r="BH188" i="8"/>
  <c r="R188" i="8"/>
  <c r="Q188" i="8"/>
  <c r="P188" i="8"/>
  <c r="BK187" i="8"/>
  <c r="BJ187" i="8"/>
  <c r="BI187" i="8"/>
  <c r="BH187" i="8"/>
  <c r="R187" i="8"/>
  <c r="Q187" i="8"/>
  <c r="P187" i="8"/>
  <c r="BK186" i="8"/>
  <c r="BJ186" i="8"/>
  <c r="BI186" i="8"/>
  <c r="BH186" i="8"/>
  <c r="R186" i="8"/>
  <c r="Q186" i="8"/>
  <c r="P186" i="8"/>
  <c r="BK185" i="8"/>
  <c r="BJ185" i="8"/>
  <c r="BI185" i="8"/>
  <c r="BH185" i="8"/>
  <c r="R185" i="8"/>
  <c r="Q185" i="8"/>
  <c r="P185" i="8"/>
  <c r="BK184" i="8"/>
  <c r="BJ184" i="8"/>
  <c r="BI184" i="8"/>
  <c r="BH184" i="8"/>
  <c r="R184" i="8"/>
  <c r="Q184" i="8"/>
  <c r="P184" i="8"/>
  <c r="BK183" i="8"/>
  <c r="BJ183" i="8"/>
  <c r="BI183" i="8"/>
  <c r="BH183" i="8"/>
  <c r="BB183" i="8"/>
  <c r="BB184" i="8" s="1"/>
  <c r="BB185" i="8" s="1"/>
  <c r="BB186" i="8" s="1"/>
  <c r="BB187" i="8" s="1"/>
  <c r="BB188" i="8" s="1"/>
  <c r="BB189" i="8" s="1"/>
  <c r="BB190" i="8" s="1"/>
  <c r="BB191" i="8" s="1"/>
  <c r="BB192" i="8" s="1"/>
  <c r="BB193" i="8" s="1"/>
  <c r="BB194" i="8" s="1"/>
  <c r="BB195" i="8" s="1"/>
  <c r="BB196" i="8" s="1"/>
  <c r="AT183" i="8"/>
  <c r="AT184" i="8" s="1"/>
  <c r="AT185" i="8" s="1"/>
  <c r="AT186" i="8" s="1"/>
  <c r="AT187" i="8" s="1"/>
  <c r="AT188" i="8" s="1"/>
  <c r="AT189" i="8" s="1"/>
  <c r="AT190" i="8" s="1"/>
  <c r="AT191" i="8" s="1"/>
  <c r="AT192" i="8" s="1"/>
  <c r="AT193" i="8" s="1"/>
  <c r="AT194" i="8" s="1"/>
  <c r="AT195" i="8" s="1"/>
  <c r="AT196" i="8" s="1"/>
  <c r="R183" i="8"/>
  <c r="Q183" i="8"/>
  <c r="P183" i="8"/>
  <c r="BK182" i="8"/>
  <c r="BJ182" i="8"/>
  <c r="BI182" i="8"/>
  <c r="BH182" i="8"/>
  <c r="R182" i="8"/>
  <c r="Q182" i="8"/>
  <c r="P182" i="8"/>
  <c r="BK181" i="8"/>
  <c r="BJ181" i="8"/>
  <c r="BI181" i="8"/>
  <c r="BH181" i="8"/>
  <c r="R181" i="8"/>
  <c r="Q181" i="8"/>
  <c r="P181" i="8"/>
  <c r="BK180" i="8"/>
  <c r="BJ180" i="8"/>
  <c r="BI180" i="8"/>
  <c r="BH180" i="8"/>
  <c r="R180" i="8"/>
  <c r="Q180" i="8"/>
  <c r="P180" i="8"/>
  <c r="BK179" i="8"/>
  <c r="BJ179" i="8"/>
  <c r="BI179" i="8"/>
  <c r="BH179" i="8"/>
  <c r="R179" i="8"/>
  <c r="Q179" i="8"/>
  <c r="P179" i="8"/>
  <c r="BK178" i="8"/>
  <c r="BJ178" i="8"/>
  <c r="BI178" i="8"/>
  <c r="BH178" i="8"/>
  <c r="R178" i="8"/>
  <c r="Q178" i="8"/>
  <c r="P178" i="8"/>
  <c r="BK177" i="8"/>
  <c r="BJ177" i="8"/>
  <c r="BI177" i="8"/>
  <c r="BH177" i="8"/>
  <c r="R177" i="8"/>
  <c r="Q177" i="8"/>
  <c r="P177" i="8"/>
  <c r="BK176" i="8"/>
  <c r="BJ176" i="8"/>
  <c r="BI176" i="8"/>
  <c r="BH176" i="8"/>
  <c r="R176" i="8"/>
  <c r="Q176" i="8"/>
  <c r="P176" i="8"/>
  <c r="BK175" i="8"/>
  <c r="BJ175" i="8"/>
  <c r="BI175" i="8"/>
  <c r="BH175" i="8"/>
  <c r="R175" i="8"/>
  <c r="Q175" i="8"/>
  <c r="P175" i="8"/>
  <c r="BK174" i="8"/>
  <c r="BJ174" i="8"/>
  <c r="BI174" i="8"/>
  <c r="BH174" i="8"/>
  <c r="R174" i="8"/>
  <c r="Q174" i="8"/>
  <c r="P174" i="8"/>
  <c r="BK173" i="8"/>
  <c r="BJ173" i="8"/>
  <c r="BI173" i="8"/>
  <c r="BH173" i="8"/>
  <c r="R173" i="8"/>
  <c r="Q173" i="8"/>
  <c r="P173" i="8"/>
  <c r="BK172" i="8"/>
  <c r="BJ172" i="8"/>
  <c r="BI172" i="8"/>
  <c r="BH172" i="8"/>
  <c r="R172" i="8"/>
  <c r="Q172" i="8"/>
  <c r="P172" i="8"/>
  <c r="BK171" i="8"/>
  <c r="BJ171" i="8"/>
  <c r="BI171" i="8"/>
  <c r="BH171" i="8"/>
  <c r="R171" i="8"/>
  <c r="Q171" i="8"/>
  <c r="P171" i="8"/>
  <c r="BK170" i="8"/>
  <c r="BJ170" i="8"/>
  <c r="BI170" i="8"/>
  <c r="BH170" i="8"/>
  <c r="R170" i="8"/>
  <c r="Q170" i="8"/>
  <c r="P170" i="8"/>
  <c r="BK169" i="8"/>
  <c r="BJ169" i="8"/>
  <c r="BI169" i="8"/>
  <c r="BH169" i="8"/>
  <c r="R169" i="8"/>
  <c r="Q169" i="8"/>
  <c r="P169" i="8"/>
  <c r="BK168" i="8"/>
  <c r="BJ168" i="8"/>
  <c r="BI168" i="8"/>
  <c r="BH168" i="8"/>
  <c r="R168" i="8"/>
  <c r="Q168" i="8"/>
  <c r="P168" i="8"/>
  <c r="BK167" i="8"/>
  <c r="BJ167" i="8"/>
  <c r="BI167" i="8"/>
  <c r="BH167" i="8"/>
  <c r="BB167" i="8"/>
  <c r="BB168" i="8" s="1"/>
  <c r="BB169" i="8" s="1"/>
  <c r="BB170" i="8" s="1"/>
  <c r="BB171" i="8" s="1"/>
  <c r="BB172" i="8" s="1"/>
  <c r="BB173" i="8" s="1"/>
  <c r="BB174" i="8" s="1"/>
  <c r="BB175" i="8" s="1"/>
  <c r="BB176" i="8" s="1"/>
  <c r="BB177" i="8" s="1"/>
  <c r="BB178" i="8" s="1"/>
  <c r="BB179" i="8" s="1"/>
  <c r="BB180" i="8" s="1"/>
  <c r="BB181" i="8" s="1"/>
  <c r="AT167" i="8"/>
  <c r="AT168" i="8" s="1"/>
  <c r="AT169" i="8" s="1"/>
  <c r="AT170" i="8" s="1"/>
  <c r="AT171" i="8" s="1"/>
  <c r="AT172" i="8" s="1"/>
  <c r="AT173" i="8" s="1"/>
  <c r="AT174" i="8" s="1"/>
  <c r="AT175" i="8" s="1"/>
  <c r="AT176" i="8" s="1"/>
  <c r="AT177" i="8" s="1"/>
  <c r="AT178" i="8" s="1"/>
  <c r="AT179" i="8" s="1"/>
  <c r="AT180" i="8" s="1"/>
  <c r="AT181" i="8" s="1"/>
  <c r="R167" i="8"/>
  <c r="Q167" i="8"/>
  <c r="P167" i="8"/>
  <c r="BK166" i="8"/>
  <c r="BJ166" i="8"/>
  <c r="BI166" i="8"/>
  <c r="BH166" i="8"/>
  <c r="R166" i="8"/>
  <c r="Q166" i="8"/>
  <c r="P166" i="8"/>
  <c r="BK165" i="8"/>
  <c r="BJ165" i="8"/>
  <c r="BI165" i="8"/>
  <c r="BH165" i="8"/>
  <c r="R165" i="8"/>
  <c r="Q165" i="8"/>
  <c r="P165" i="8"/>
  <c r="BK164" i="8"/>
  <c r="BJ164" i="8"/>
  <c r="BI164" i="8"/>
  <c r="BH164" i="8"/>
  <c r="R164" i="8"/>
  <c r="Q164" i="8"/>
  <c r="P164" i="8"/>
  <c r="BK163" i="8"/>
  <c r="BJ163" i="8"/>
  <c r="BI163" i="8"/>
  <c r="BH163" i="8"/>
  <c r="R163" i="8"/>
  <c r="Q163" i="8"/>
  <c r="P163" i="8"/>
  <c r="BK162" i="8"/>
  <c r="BJ162" i="8"/>
  <c r="BI162" i="8"/>
  <c r="BH162" i="8"/>
  <c r="R162" i="8"/>
  <c r="Q162" i="8"/>
  <c r="P162" i="8"/>
  <c r="BK161" i="8"/>
  <c r="BJ161" i="8"/>
  <c r="BI161" i="8"/>
  <c r="BH161" i="8"/>
  <c r="R161" i="8"/>
  <c r="Q161" i="8"/>
  <c r="P161" i="8"/>
  <c r="BK160" i="8"/>
  <c r="BJ160" i="8"/>
  <c r="BI160" i="8"/>
  <c r="BH160" i="8"/>
  <c r="R160" i="8"/>
  <c r="Q160" i="8"/>
  <c r="P160" i="8"/>
  <c r="BK159" i="8"/>
  <c r="BJ159" i="8"/>
  <c r="BI159" i="8"/>
  <c r="BH159" i="8"/>
  <c r="R159" i="8"/>
  <c r="Q159" i="8"/>
  <c r="P159" i="8"/>
  <c r="BK158" i="8"/>
  <c r="BJ158" i="8"/>
  <c r="BI158" i="8"/>
  <c r="BH158" i="8"/>
  <c r="R158" i="8"/>
  <c r="Q158" i="8"/>
  <c r="P158" i="8"/>
  <c r="BK157" i="8"/>
  <c r="BJ157" i="8"/>
  <c r="BI157" i="8"/>
  <c r="BH157" i="8"/>
  <c r="R157" i="8"/>
  <c r="Q157" i="8"/>
  <c r="P157" i="8"/>
  <c r="BK156" i="8"/>
  <c r="BJ156" i="8"/>
  <c r="BI156" i="8"/>
  <c r="BH156" i="8"/>
  <c r="R156" i="8"/>
  <c r="Q156" i="8"/>
  <c r="P156" i="8"/>
  <c r="BK155" i="8"/>
  <c r="BJ155" i="8"/>
  <c r="BI155" i="8"/>
  <c r="BH155" i="8"/>
  <c r="R155" i="8"/>
  <c r="Q155" i="8"/>
  <c r="P155" i="8"/>
  <c r="BK154" i="8"/>
  <c r="BJ154" i="8"/>
  <c r="BI154" i="8"/>
  <c r="BH154" i="8"/>
  <c r="R154" i="8"/>
  <c r="Q154" i="8"/>
  <c r="P154" i="8"/>
  <c r="BK153" i="8"/>
  <c r="BJ153" i="8"/>
  <c r="BI153" i="8"/>
  <c r="BH153" i="8"/>
  <c r="S153" i="8"/>
  <c r="R153" i="8"/>
  <c r="Q153" i="8"/>
  <c r="P153" i="8"/>
  <c r="BK152" i="8"/>
  <c r="BJ152" i="8"/>
  <c r="BI152" i="8"/>
  <c r="BH152" i="8"/>
  <c r="S152" i="8"/>
  <c r="R152" i="8"/>
  <c r="Q152" i="8"/>
  <c r="P152" i="8"/>
  <c r="BK151" i="8"/>
  <c r="BJ151" i="8"/>
  <c r="BI151" i="8"/>
  <c r="BH151" i="8"/>
  <c r="S151" i="8"/>
  <c r="R151" i="8"/>
  <c r="Q151" i="8"/>
  <c r="P151" i="8"/>
  <c r="BK150" i="8"/>
  <c r="BJ150" i="8"/>
  <c r="BI150" i="8"/>
  <c r="BH150" i="8"/>
  <c r="BB150" i="8"/>
  <c r="BB151" i="8" s="1"/>
  <c r="BB152" i="8" s="1"/>
  <c r="BB153" i="8" s="1"/>
  <c r="BB154" i="8" s="1"/>
  <c r="BB155" i="8" s="1"/>
  <c r="BB156" i="8" s="1"/>
  <c r="BB157" i="8" s="1"/>
  <c r="BB158" i="8" s="1"/>
  <c r="BB159" i="8" s="1"/>
  <c r="BB160" i="8" s="1"/>
  <c r="BB161" i="8" s="1"/>
  <c r="BB162" i="8" s="1"/>
  <c r="BB163" i="8" s="1"/>
  <c r="BB164" i="8" s="1"/>
  <c r="BB165" i="8" s="1"/>
  <c r="AT150" i="8"/>
  <c r="AT151" i="8" s="1"/>
  <c r="AT152" i="8" s="1"/>
  <c r="AT153" i="8" s="1"/>
  <c r="AT154" i="8" s="1"/>
  <c r="AT155" i="8" s="1"/>
  <c r="AT156" i="8" s="1"/>
  <c r="AT157" i="8" s="1"/>
  <c r="AT158" i="8" s="1"/>
  <c r="AT159" i="8" s="1"/>
  <c r="AT160" i="8" s="1"/>
  <c r="AT161" i="8" s="1"/>
  <c r="AT162" i="8" s="1"/>
  <c r="AT163" i="8" s="1"/>
  <c r="AT164" i="8" s="1"/>
  <c r="AT165" i="8" s="1"/>
  <c r="AK150" i="8"/>
  <c r="AJ150" i="8"/>
  <c r="S150" i="8"/>
  <c r="R150" i="8"/>
  <c r="Q150" i="8"/>
  <c r="P150" i="8"/>
  <c r="BK149" i="8"/>
  <c r="BJ149" i="8"/>
  <c r="BI149" i="8"/>
  <c r="BH149" i="8"/>
  <c r="AK149" i="8"/>
  <c r="AJ149" i="8"/>
  <c r="R149" i="8"/>
  <c r="Q149" i="8"/>
  <c r="P149" i="8"/>
  <c r="BK148" i="8"/>
  <c r="BJ148" i="8"/>
  <c r="BI148" i="8"/>
  <c r="BH148" i="8"/>
  <c r="AK148" i="8"/>
  <c r="AJ148" i="8"/>
  <c r="S148" i="8"/>
  <c r="R148" i="8"/>
  <c r="Q148" i="8"/>
  <c r="P148" i="8"/>
  <c r="BK147" i="8"/>
  <c r="BJ147" i="8"/>
  <c r="BI147" i="8"/>
  <c r="BH147" i="8"/>
  <c r="AK147" i="8"/>
  <c r="AJ147" i="8"/>
  <c r="S147" i="8"/>
  <c r="R147" i="8"/>
  <c r="Q147" i="8"/>
  <c r="P147" i="8"/>
  <c r="BK146" i="8"/>
  <c r="BJ146" i="8"/>
  <c r="BI146" i="8"/>
  <c r="BH146" i="8"/>
  <c r="AK146" i="8"/>
  <c r="AJ146" i="8"/>
  <c r="R146" i="8"/>
  <c r="Q146" i="8"/>
  <c r="P146" i="8"/>
  <c r="BK145" i="8"/>
  <c r="BJ145" i="8"/>
  <c r="BI145" i="8"/>
  <c r="BH145" i="8"/>
  <c r="AK145" i="8"/>
  <c r="AJ145" i="8"/>
  <c r="R145" i="8"/>
  <c r="Q145" i="8"/>
  <c r="P145" i="8"/>
  <c r="BK144" i="8"/>
  <c r="BJ144" i="8"/>
  <c r="BI144" i="8"/>
  <c r="BH144" i="8"/>
  <c r="AK144" i="8"/>
  <c r="AJ144" i="8"/>
  <c r="S144" i="8"/>
  <c r="R144" i="8"/>
  <c r="Q144" i="8"/>
  <c r="P144" i="8"/>
  <c r="BK143" i="8"/>
  <c r="BJ143" i="8"/>
  <c r="BI143" i="8"/>
  <c r="BH143" i="8"/>
  <c r="AK143" i="8"/>
  <c r="AJ143" i="8"/>
  <c r="S143" i="8"/>
  <c r="R143" i="8"/>
  <c r="Q143" i="8"/>
  <c r="P143" i="8"/>
  <c r="BK142" i="8"/>
  <c r="BJ142" i="8"/>
  <c r="BI142" i="8"/>
  <c r="BH142" i="8"/>
  <c r="AK142" i="8"/>
  <c r="AJ142" i="8"/>
  <c r="S142" i="8"/>
  <c r="R142" i="8"/>
  <c r="Q142" i="8"/>
  <c r="P142" i="8"/>
  <c r="BK141" i="8"/>
  <c r="BJ141" i="8"/>
  <c r="BI141" i="8"/>
  <c r="BH141" i="8"/>
  <c r="AK141" i="8"/>
  <c r="AJ141" i="8"/>
  <c r="S141" i="8"/>
  <c r="R141" i="8"/>
  <c r="Q141" i="8"/>
  <c r="P141" i="8"/>
  <c r="BK140" i="8"/>
  <c r="BJ140" i="8"/>
  <c r="BI140" i="8"/>
  <c r="BH140" i="8"/>
  <c r="AK140" i="8"/>
  <c r="AJ140" i="8"/>
  <c r="S140" i="8"/>
  <c r="R140" i="8"/>
  <c r="Q140" i="8"/>
  <c r="P140" i="8"/>
  <c r="BK139" i="8"/>
  <c r="BJ139" i="8"/>
  <c r="BI139" i="8"/>
  <c r="BH139" i="8"/>
  <c r="AK139" i="8"/>
  <c r="AJ139" i="8"/>
  <c r="S139" i="8"/>
  <c r="R139" i="8"/>
  <c r="Q139" i="8"/>
  <c r="P139" i="8"/>
  <c r="BK138" i="8"/>
  <c r="BJ138" i="8"/>
  <c r="BI138" i="8"/>
  <c r="BH138" i="8"/>
  <c r="AK138" i="8"/>
  <c r="AJ138" i="8"/>
  <c r="S138" i="8"/>
  <c r="R138" i="8"/>
  <c r="Q138" i="8"/>
  <c r="P138" i="8"/>
  <c r="BK137" i="8"/>
  <c r="BJ137" i="8"/>
  <c r="BI137" i="8"/>
  <c r="BH137" i="8"/>
  <c r="AK137" i="8"/>
  <c r="AJ137" i="8"/>
  <c r="S137" i="8"/>
  <c r="R137" i="8"/>
  <c r="Q137" i="8"/>
  <c r="P137" i="8"/>
  <c r="BK136" i="8"/>
  <c r="BJ136" i="8"/>
  <c r="BI136" i="8"/>
  <c r="BH136" i="8"/>
  <c r="AK136" i="8"/>
  <c r="AJ136" i="8"/>
  <c r="S136" i="8"/>
  <c r="R136" i="8"/>
  <c r="Q136" i="8"/>
  <c r="P136" i="8"/>
  <c r="BK135" i="8"/>
  <c r="BJ135" i="8"/>
  <c r="BI135" i="8"/>
  <c r="BH135" i="8"/>
  <c r="AK135" i="8"/>
  <c r="AJ135" i="8"/>
  <c r="S135" i="8"/>
  <c r="R135" i="8"/>
  <c r="Q135" i="8"/>
  <c r="P135" i="8"/>
  <c r="BK134" i="8"/>
  <c r="BJ134" i="8"/>
  <c r="BI134" i="8"/>
  <c r="BH134" i="8"/>
  <c r="AK134" i="8"/>
  <c r="AJ134" i="8"/>
  <c r="S134" i="8"/>
  <c r="R134" i="8"/>
  <c r="Q134" i="8"/>
  <c r="P134" i="8"/>
  <c r="BK133" i="8"/>
  <c r="BJ133" i="8"/>
  <c r="BI133" i="8"/>
  <c r="BH133" i="8"/>
  <c r="AK133" i="8"/>
  <c r="AJ133" i="8"/>
  <c r="S133" i="8"/>
  <c r="R133" i="8"/>
  <c r="Q133" i="8"/>
  <c r="P133" i="8"/>
  <c r="BK132" i="8"/>
  <c r="BJ132" i="8"/>
  <c r="BI132" i="8"/>
  <c r="BH132" i="8"/>
  <c r="BB132" i="8"/>
  <c r="BB133" i="8" s="1"/>
  <c r="BB134" i="8" s="1"/>
  <c r="BB135" i="8" s="1"/>
  <c r="BB136" i="8" s="1"/>
  <c r="BB137" i="8" s="1"/>
  <c r="BB138" i="8" s="1"/>
  <c r="BB139" i="8" s="1"/>
  <c r="BB140" i="8" s="1"/>
  <c r="BB141" i="8" s="1"/>
  <c r="BB142" i="8" s="1"/>
  <c r="BB143" i="8" s="1"/>
  <c r="BB144" i="8" s="1"/>
  <c r="BB145" i="8" s="1"/>
  <c r="BB146" i="8" s="1"/>
  <c r="BB147" i="8" s="1"/>
  <c r="BB148" i="8" s="1"/>
  <c r="AT132" i="8"/>
  <c r="AT133" i="8" s="1"/>
  <c r="AT134" i="8" s="1"/>
  <c r="AT135" i="8" s="1"/>
  <c r="AT136" i="8" s="1"/>
  <c r="AT137" i="8" s="1"/>
  <c r="AT138" i="8" s="1"/>
  <c r="AT139" i="8" s="1"/>
  <c r="AT140" i="8" s="1"/>
  <c r="AT141" i="8" s="1"/>
  <c r="AT142" i="8" s="1"/>
  <c r="AT143" i="8" s="1"/>
  <c r="AT144" i="8" s="1"/>
  <c r="AT145" i="8" s="1"/>
  <c r="AT146" i="8" s="1"/>
  <c r="AT147" i="8" s="1"/>
  <c r="AT148" i="8" s="1"/>
  <c r="AK132" i="8"/>
  <c r="AJ132" i="8"/>
  <c r="S132" i="8"/>
  <c r="R132" i="8"/>
  <c r="Q132" i="8"/>
  <c r="P132" i="8"/>
  <c r="BK131" i="8"/>
  <c r="BJ131" i="8"/>
  <c r="BI131" i="8"/>
  <c r="BH131" i="8"/>
  <c r="AK131" i="8"/>
  <c r="AJ131" i="8"/>
  <c r="R131" i="8"/>
  <c r="Q131" i="8"/>
  <c r="P131" i="8"/>
  <c r="BK130" i="8"/>
  <c r="BJ130" i="8"/>
  <c r="BI130" i="8"/>
  <c r="BH130" i="8"/>
  <c r="AK130" i="8"/>
  <c r="AJ130" i="8"/>
  <c r="R130" i="8"/>
  <c r="Q130" i="8"/>
  <c r="P130" i="8"/>
  <c r="BK129" i="8"/>
  <c r="BJ129" i="8"/>
  <c r="BI129" i="8"/>
  <c r="BH129" i="8"/>
  <c r="AK129" i="8"/>
  <c r="AJ129" i="8"/>
  <c r="R129" i="8"/>
  <c r="Q129" i="8"/>
  <c r="P129" i="8"/>
  <c r="BK128" i="8"/>
  <c r="BJ128" i="8"/>
  <c r="BI128" i="8"/>
  <c r="BH128" i="8"/>
  <c r="AK128" i="8"/>
  <c r="AJ128" i="8"/>
  <c r="S128" i="8"/>
  <c r="R128" i="8"/>
  <c r="Q128" i="8"/>
  <c r="P128" i="8"/>
  <c r="BK127" i="8"/>
  <c r="BJ127" i="8"/>
  <c r="BI127" i="8"/>
  <c r="BH127" i="8"/>
  <c r="AK127" i="8"/>
  <c r="AJ127" i="8"/>
  <c r="S127" i="8"/>
  <c r="R127" i="8"/>
  <c r="Q127" i="8"/>
  <c r="P127" i="8"/>
  <c r="BK126" i="8"/>
  <c r="BJ126" i="8"/>
  <c r="BI126" i="8"/>
  <c r="BH126" i="8"/>
  <c r="AK126" i="8"/>
  <c r="AJ126" i="8"/>
  <c r="S126" i="8"/>
  <c r="R126" i="8"/>
  <c r="Q126" i="8"/>
  <c r="P126" i="8"/>
  <c r="BK125" i="8"/>
  <c r="BJ125" i="8"/>
  <c r="BI125" i="8"/>
  <c r="BH125" i="8"/>
  <c r="AK125" i="8"/>
  <c r="AJ125" i="8"/>
  <c r="S125" i="8"/>
  <c r="R125" i="8"/>
  <c r="Q125" i="8"/>
  <c r="P125" i="8"/>
  <c r="BK124" i="8"/>
  <c r="BJ124" i="8"/>
  <c r="BI124" i="8"/>
  <c r="BH124" i="8"/>
  <c r="AK124" i="8"/>
  <c r="AJ124" i="8"/>
  <c r="S124" i="8"/>
  <c r="R124" i="8"/>
  <c r="Q124" i="8"/>
  <c r="P124" i="8"/>
  <c r="BK123" i="8"/>
  <c r="BJ123" i="8"/>
  <c r="BI123" i="8"/>
  <c r="BH123" i="8"/>
  <c r="AK123" i="8"/>
  <c r="AJ123" i="8"/>
  <c r="S123" i="8"/>
  <c r="R123" i="8"/>
  <c r="Q123" i="8"/>
  <c r="P123" i="8"/>
  <c r="BK122" i="8"/>
  <c r="BJ122" i="8"/>
  <c r="BI122" i="8"/>
  <c r="BH122" i="8"/>
  <c r="AK122" i="8"/>
  <c r="AJ122" i="8"/>
  <c r="S122" i="8"/>
  <c r="R122" i="8"/>
  <c r="Q122" i="8"/>
  <c r="P122" i="8"/>
  <c r="BK121" i="8"/>
  <c r="BJ121" i="8"/>
  <c r="BI121" i="8"/>
  <c r="BH121" i="8"/>
  <c r="AK121" i="8"/>
  <c r="AJ121" i="8"/>
  <c r="S121" i="8"/>
  <c r="R121" i="8"/>
  <c r="Q121" i="8"/>
  <c r="P121" i="8"/>
  <c r="BK120" i="8"/>
  <c r="BJ120" i="8"/>
  <c r="BI120" i="8"/>
  <c r="BH120" i="8"/>
  <c r="AK120" i="8"/>
  <c r="AJ120" i="8"/>
  <c r="S120" i="8"/>
  <c r="R120" i="8"/>
  <c r="Q120" i="8"/>
  <c r="P120" i="8"/>
  <c r="BK119" i="8"/>
  <c r="BJ119" i="8"/>
  <c r="BI119" i="8"/>
  <c r="BH119" i="8"/>
  <c r="AK119" i="8"/>
  <c r="AJ119" i="8"/>
  <c r="S119" i="8"/>
  <c r="R119" i="8"/>
  <c r="Q119" i="8"/>
  <c r="P119" i="8"/>
  <c r="BK118" i="8"/>
  <c r="BJ118" i="8"/>
  <c r="BI118" i="8"/>
  <c r="BH118" i="8"/>
  <c r="AK118" i="8"/>
  <c r="AJ118" i="8"/>
  <c r="S118" i="8"/>
  <c r="R118" i="8"/>
  <c r="Q118" i="8"/>
  <c r="P118" i="8"/>
  <c r="BK117" i="8"/>
  <c r="BJ117" i="8"/>
  <c r="BI117" i="8"/>
  <c r="BH117" i="8"/>
  <c r="AK117" i="8"/>
  <c r="AJ117" i="8"/>
  <c r="S117" i="8"/>
  <c r="R117" i="8"/>
  <c r="Q117" i="8"/>
  <c r="P117" i="8"/>
  <c r="BK116" i="8"/>
  <c r="BJ116" i="8"/>
  <c r="BI116" i="8"/>
  <c r="BH116" i="8"/>
  <c r="AK116" i="8"/>
  <c r="AJ116" i="8"/>
  <c r="S116" i="8"/>
  <c r="R116" i="8"/>
  <c r="Q116" i="8"/>
  <c r="P116" i="8"/>
  <c r="BK115" i="8"/>
  <c r="BJ115" i="8"/>
  <c r="BI115" i="8"/>
  <c r="BH115" i="8"/>
  <c r="AK115" i="8"/>
  <c r="AJ115" i="8"/>
  <c r="S115" i="8"/>
  <c r="R115" i="8"/>
  <c r="Q115" i="8"/>
  <c r="P115" i="8"/>
  <c r="BK114" i="8"/>
  <c r="BJ114" i="8"/>
  <c r="BI114" i="8"/>
  <c r="BH114" i="8"/>
  <c r="AK114" i="8"/>
  <c r="AJ114" i="8"/>
  <c r="S114" i="8"/>
  <c r="R114" i="8"/>
  <c r="Q114" i="8"/>
  <c r="P114" i="8"/>
  <c r="BK113" i="8"/>
  <c r="BJ113" i="8"/>
  <c r="BI113" i="8"/>
  <c r="BH113" i="8"/>
  <c r="BB113" i="8"/>
  <c r="BB114" i="8" s="1"/>
  <c r="BB115" i="8" s="1"/>
  <c r="BB116" i="8" s="1"/>
  <c r="BB117" i="8" s="1"/>
  <c r="BB118" i="8" s="1"/>
  <c r="BB119" i="8" s="1"/>
  <c r="BB120" i="8" s="1"/>
  <c r="BB121" i="8" s="1"/>
  <c r="BB122" i="8" s="1"/>
  <c r="BB123" i="8" s="1"/>
  <c r="BB124" i="8" s="1"/>
  <c r="BB125" i="8" s="1"/>
  <c r="BB126" i="8" s="1"/>
  <c r="BB127" i="8" s="1"/>
  <c r="BB128" i="8" s="1"/>
  <c r="BB129" i="8" s="1"/>
  <c r="BB130" i="8" s="1"/>
  <c r="AT113" i="8"/>
  <c r="AT114" i="8" s="1"/>
  <c r="AT115" i="8" s="1"/>
  <c r="AT116" i="8" s="1"/>
  <c r="AT117" i="8" s="1"/>
  <c r="AT118" i="8" s="1"/>
  <c r="AT119" i="8" s="1"/>
  <c r="AT120" i="8" s="1"/>
  <c r="AT121" i="8" s="1"/>
  <c r="AT122" i="8" s="1"/>
  <c r="AT123" i="8" s="1"/>
  <c r="AT124" i="8" s="1"/>
  <c r="AT125" i="8" s="1"/>
  <c r="AT126" i="8" s="1"/>
  <c r="AT127" i="8" s="1"/>
  <c r="AT128" i="8" s="1"/>
  <c r="AT129" i="8" s="1"/>
  <c r="AT130" i="8" s="1"/>
  <c r="AK113" i="8"/>
  <c r="AJ113" i="8"/>
  <c r="S113" i="8"/>
  <c r="R113" i="8"/>
  <c r="Q113" i="8"/>
  <c r="P113" i="8"/>
  <c r="BK112" i="8"/>
  <c r="BJ112" i="8"/>
  <c r="BI112" i="8"/>
  <c r="BH112" i="8"/>
  <c r="AK112" i="8"/>
  <c r="AJ112" i="8"/>
  <c r="S112" i="8"/>
  <c r="R112" i="8"/>
  <c r="Q112" i="8"/>
  <c r="P112" i="8"/>
  <c r="BK111" i="8"/>
  <c r="BJ111" i="8"/>
  <c r="BI111" i="8"/>
  <c r="BH111" i="8"/>
  <c r="AK111" i="8"/>
  <c r="AJ111" i="8"/>
  <c r="S111" i="8"/>
  <c r="R111" i="8"/>
  <c r="Q111" i="8"/>
  <c r="P111" i="8"/>
  <c r="BK110" i="8"/>
  <c r="BJ110" i="8"/>
  <c r="BI110" i="8"/>
  <c r="BH110" i="8"/>
  <c r="AK110" i="8"/>
  <c r="AJ110" i="8"/>
  <c r="S110" i="8"/>
  <c r="R110" i="8"/>
  <c r="Q110" i="8"/>
  <c r="P110" i="8"/>
  <c r="BK109" i="8"/>
  <c r="BJ109" i="8"/>
  <c r="BI109" i="8"/>
  <c r="BH109" i="8"/>
  <c r="AK109" i="8"/>
  <c r="AJ109" i="8"/>
  <c r="S109" i="8"/>
  <c r="R109" i="8"/>
  <c r="Q109" i="8"/>
  <c r="P109" i="8"/>
  <c r="BK108" i="8"/>
  <c r="BJ108" i="8"/>
  <c r="BI108" i="8"/>
  <c r="BH108" i="8"/>
  <c r="AK108" i="8"/>
  <c r="AJ108" i="8"/>
  <c r="S108" i="8"/>
  <c r="R108" i="8"/>
  <c r="Q108" i="8"/>
  <c r="P108" i="8"/>
  <c r="BK107" i="8"/>
  <c r="BJ107" i="8"/>
  <c r="BI107" i="8"/>
  <c r="BH107" i="8"/>
  <c r="AK107" i="8"/>
  <c r="AJ107" i="8"/>
  <c r="S107" i="8"/>
  <c r="R107" i="8"/>
  <c r="Q107" i="8"/>
  <c r="P107" i="8"/>
  <c r="BK106" i="8"/>
  <c r="BJ106" i="8"/>
  <c r="BI106" i="8"/>
  <c r="BH106" i="8"/>
  <c r="AK106" i="8"/>
  <c r="AJ106" i="8"/>
  <c r="S106" i="8"/>
  <c r="R106" i="8"/>
  <c r="Q106" i="8"/>
  <c r="P106" i="8"/>
  <c r="BK105" i="8"/>
  <c r="BJ105" i="8"/>
  <c r="BI105" i="8"/>
  <c r="BH105" i="8"/>
  <c r="AK105" i="8"/>
  <c r="AJ105" i="8"/>
  <c r="S105" i="8"/>
  <c r="R105" i="8"/>
  <c r="Q105" i="8"/>
  <c r="P105" i="8"/>
  <c r="BK104" i="8"/>
  <c r="BJ104" i="8"/>
  <c r="BI104" i="8"/>
  <c r="BH104" i="8"/>
  <c r="AK104" i="8"/>
  <c r="AJ104" i="8"/>
  <c r="S104" i="8"/>
  <c r="R104" i="8"/>
  <c r="Q104" i="8"/>
  <c r="P104" i="8"/>
  <c r="BK103" i="8"/>
  <c r="BJ103" i="8"/>
  <c r="BI103" i="8"/>
  <c r="BH103" i="8"/>
  <c r="AK103" i="8"/>
  <c r="AJ103" i="8"/>
  <c r="S103" i="8"/>
  <c r="R103" i="8"/>
  <c r="Q103" i="8"/>
  <c r="P103" i="8"/>
  <c r="BK102" i="8"/>
  <c r="BJ102" i="8"/>
  <c r="BI102" i="8"/>
  <c r="BH102" i="8"/>
  <c r="AK102" i="8"/>
  <c r="AJ102" i="8"/>
  <c r="S102" i="8"/>
  <c r="R102" i="8"/>
  <c r="Q102" i="8"/>
  <c r="P102" i="8"/>
  <c r="BK101" i="8"/>
  <c r="BJ101" i="8"/>
  <c r="BI101" i="8"/>
  <c r="BH101" i="8"/>
  <c r="AK101" i="8"/>
  <c r="AJ101" i="8"/>
  <c r="S101" i="8"/>
  <c r="R101" i="8"/>
  <c r="Q101" i="8"/>
  <c r="P101" i="8"/>
  <c r="BK100" i="8"/>
  <c r="BJ100" i="8"/>
  <c r="BI100" i="8"/>
  <c r="BH100" i="8"/>
  <c r="AK100" i="8"/>
  <c r="AJ100" i="8"/>
  <c r="S100" i="8"/>
  <c r="R100" i="8"/>
  <c r="Q100" i="8"/>
  <c r="P100" i="8"/>
  <c r="BK99" i="8"/>
  <c r="BJ99" i="8"/>
  <c r="BI99" i="8"/>
  <c r="BH99" i="8"/>
  <c r="AK99" i="8"/>
  <c r="AJ99" i="8"/>
  <c r="S99" i="8"/>
  <c r="R99" i="8"/>
  <c r="Q99" i="8"/>
  <c r="P99" i="8"/>
  <c r="BK98" i="8"/>
  <c r="BJ98" i="8"/>
  <c r="BI98" i="8"/>
  <c r="BH98" i="8"/>
  <c r="AK98" i="8"/>
  <c r="AJ98" i="8"/>
  <c r="S98" i="8"/>
  <c r="R98" i="8"/>
  <c r="Q98" i="8"/>
  <c r="P98" i="8"/>
  <c r="BK97" i="8"/>
  <c r="BJ97" i="8"/>
  <c r="BI97" i="8"/>
  <c r="BH97" i="8"/>
  <c r="AK97" i="8"/>
  <c r="AJ97" i="8"/>
  <c r="S97" i="8"/>
  <c r="R97" i="8"/>
  <c r="Q97" i="8"/>
  <c r="P97" i="8"/>
  <c r="BK96" i="8"/>
  <c r="BJ96" i="8"/>
  <c r="BI96" i="8"/>
  <c r="BH96" i="8"/>
  <c r="AK96" i="8"/>
  <c r="AJ96" i="8"/>
  <c r="S96" i="8"/>
  <c r="R96" i="8"/>
  <c r="Q96" i="8"/>
  <c r="P96" i="8"/>
  <c r="BK95" i="8"/>
  <c r="BJ95" i="8"/>
  <c r="BI95" i="8"/>
  <c r="BH95" i="8"/>
  <c r="AK95" i="8"/>
  <c r="AJ95" i="8"/>
  <c r="S95" i="8"/>
  <c r="R95" i="8"/>
  <c r="Q95" i="8"/>
  <c r="P95" i="8"/>
  <c r="BK94" i="8"/>
  <c r="BJ94" i="8"/>
  <c r="BI94" i="8"/>
  <c r="BH94" i="8"/>
  <c r="AK94" i="8"/>
  <c r="AJ94" i="8"/>
  <c r="S94" i="8"/>
  <c r="R94" i="8"/>
  <c r="Q94" i="8"/>
  <c r="P94" i="8"/>
  <c r="BK93" i="8"/>
  <c r="BJ93" i="8"/>
  <c r="BI93" i="8"/>
  <c r="BH93" i="8"/>
  <c r="BB93" i="8"/>
  <c r="BB94" i="8" s="1"/>
  <c r="BB95" i="8" s="1"/>
  <c r="BB96" i="8" s="1"/>
  <c r="BB97" i="8" s="1"/>
  <c r="BB98" i="8" s="1"/>
  <c r="BB99" i="8" s="1"/>
  <c r="BB100" i="8" s="1"/>
  <c r="BB101" i="8" s="1"/>
  <c r="BB102" i="8" s="1"/>
  <c r="BB103" i="8" s="1"/>
  <c r="BB104" i="8" s="1"/>
  <c r="BB105" i="8" s="1"/>
  <c r="BB106" i="8" s="1"/>
  <c r="BB107" i="8" s="1"/>
  <c r="BB108" i="8" s="1"/>
  <c r="BB109" i="8" s="1"/>
  <c r="BB110" i="8" s="1"/>
  <c r="BB111" i="8" s="1"/>
  <c r="AT93" i="8"/>
  <c r="AT94" i="8" s="1"/>
  <c r="AT95" i="8" s="1"/>
  <c r="AT96" i="8" s="1"/>
  <c r="AT97" i="8" s="1"/>
  <c r="AT98" i="8" s="1"/>
  <c r="AT99" i="8" s="1"/>
  <c r="AT100" i="8" s="1"/>
  <c r="AT101" i="8" s="1"/>
  <c r="AT102" i="8" s="1"/>
  <c r="AT103" i="8" s="1"/>
  <c r="AT104" i="8" s="1"/>
  <c r="AT105" i="8" s="1"/>
  <c r="AT106" i="8" s="1"/>
  <c r="AT107" i="8" s="1"/>
  <c r="AT108" i="8" s="1"/>
  <c r="AT109" i="8" s="1"/>
  <c r="AT110" i="8" s="1"/>
  <c r="AT111" i="8" s="1"/>
  <c r="AK93" i="8"/>
  <c r="AJ93" i="8"/>
  <c r="S93" i="8"/>
  <c r="R93" i="8"/>
  <c r="Q93" i="8"/>
  <c r="P93" i="8"/>
  <c r="BK92" i="8"/>
  <c r="BJ92" i="8"/>
  <c r="BI92" i="8"/>
  <c r="BH92" i="8"/>
  <c r="AK92" i="8"/>
  <c r="AJ92" i="8"/>
  <c r="S92" i="8"/>
  <c r="R92" i="8"/>
  <c r="Q92" i="8"/>
  <c r="P92" i="8"/>
  <c r="BK91" i="8"/>
  <c r="BJ91" i="8"/>
  <c r="BI91" i="8"/>
  <c r="BH91" i="8"/>
  <c r="AK91" i="8"/>
  <c r="AJ91" i="8"/>
  <c r="S91" i="8"/>
  <c r="R91" i="8"/>
  <c r="Q91" i="8"/>
  <c r="P91" i="8"/>
  <c r="BK90" i="8"/>
  <c r="BJ90" i="8"/>
  <c r="BI90" i="8"/>
  <c r="BH90" i="8"/>
  <c r="AK90" i="8"/>
  <c r="AJ90" i="8"/>
  <c r="S90" i="8"/>
  <c r="R90" i="8"/>
  <c r="Q90" i="8"/>
  <c r="P90" i="8"/>
  <c r="BK89" i="8"/>
  <c r="BJ89" i="8"/>
  <c r="BI89" i="8"/>
  <c r="BH89" i="8"/>
  <c r="AK89" i="8"/>
  <c r="AJ89" i="8"/>
  <c r="S89" i="8"/>
  <c r="R89" i="8"/>
  <c r="Q89" i="8"/>
  <c r="P89" i="8"/>
  <c r="BK88" i="8"/>
  <c r="BJ88" i="8"/>
  <c r="BI88" i="8"/>
  <c r="BH88" i="8"/>
  <c r="AK88" i="8"/>
  <c r="AJ88" i="8"/>
  <c r="S88" i="8"/>
  <c r="R88" i="8"/>
  <c r="Q88" i="8"/>
  <c r="P88" i="8"/>
  <c r="BK87" i="8"/>
  <c r="BJ87" i="8"/>
  <c r="BI87" i="8"/>
  <c r="BH87" i="8"/>
  <c r="AK87" i="8"/>
  <c r="AJ87" i="8"/>
  <c r="S87" i="8"/>
  <c r="R87" i="8"/>
  <c r="Q87" i="8"/>
  <c r="P87" i="8"/>
  <c r="BK86" i="8"/>
  <c r="BJ86" i="8"/>
  <c r="BI86" i="8"/>
  <c r="BH86" i="8"/>
  <c r="AK86" i="8"/>
  <c r="AJ86" i="8"/>
  <c r="S86" i="8"/>
  <c r="R86" i="8"/>
  <c r="Q86" i="8"/>
  <c r="P86" i="8"/>
  <c r="BK85" i="8"/>
  <c r="BJ85" i="8"/>
  <c r="BI85" i="8"/>
  <c r="BH85" i="8"/>
  <c r="AK85" i="8"/>
  <c r="AJ85" i="8"/>
  <c r="S85" i="8"/>
  <c r="R85" i="8"/>
  <c r="Q85" i="8"/>
  <c r="P85" i="8"/>
  <c r="BK84" i="8"/>
  <c r="BJ84" i="8"/>
  <c r="BI84" i="8"/>
  <c r="BH84" i="8"/>
  <c r="AK84" i="8"/>
  <c r="AJ84" i="8"/>
  <c r="S84" i="8"/>
  <c r="R84" i="8"/>
  <c r="Q84" i="8"/>
  <c r="P84" i="8"/>
  <c r="BK83" i="8"/>
  <c r="BJ83" i="8"/>
  <c r="BI83" i="8"/>
  <c r="BH83" i="8"/>
  <c r="AK83" i="8"/>
  <c r="AJ83" i="8"/>
  <c r="S83" i="8"/>
  <c r="R83" i="8"/>
  <c r="Q83" i="8"/>
  <c r="P83" i="8"/>
  <c r="BK82" i="8"/>
  <c r="BJ82" i="8"/>
  <c r="BI82" i="8"/>
  <c r="BH82" i="8"/>
  <c r="AK82" i="8"/>
  <c r="AJ82" i="8"/>
  <c r="S82" i="8"/>
  <c r="R82" i="8"/>
  <c r="Q82" i="8"/>
  <c r="P82" i="8"/>
  <c r="BK81" i="8"/>
  <c r="BJ81" i="8"/>
  <c r="BI81" i="8"/>
  <c r="BH81" i="8"/>
  <c r="AK81" i="8"/>
  <c r="AJ81" i="8"/>
  <c r="S81" i="8"/>
  <c r="R81" i="8"/>
  <c r="Q81" i="8"/>
  <c r="P81" i="8"/>
  <c r="BK80" i="8"/>
  <c r="BJ80" i="8"/>
  <c r="BI80" i="8"/>
  <c r="BH80" i="8"/>
  <c r="AK80" i="8"/>
  <c r="AJ80" i="8"/>
  <c r="S80" i="8"/>
  <c r="R80" i="8"/>
  <c r="Q80" i="8"/>
  <c r="P80" i="8"/>
  <c r="BK79" i="8"/>
  <c r="BJ79" i="8"/>
  <c r="BI79" i="8"/>
  <c r="BH79" i="8"/>
  <c r="AK79" i="8"/>
  <c r="AJ79" i="8"/>
  <c r="S79" i="8"/>
  <c r="R79" i="8"/>
  <c r="Q79" i="8"/>
  <c r="P79" i="8"/>
  <c r="CD78" i="8"/>
  <c r="CC78" i="8"/>
  <c r="CB78" i="8"/>
  <c r="BK78" i="8"/>
  <c r="BJ78" i="8"/>
  <c r="BI78" i="8"/>
  <c r="BH78" i="8"/>
  <c r="AK78" i="8"/>
  <c r="AJ78" i="8"/>
  <c r="S78" i="8"/>
  <c r="R78" i="8"/>
  <c r="Q78" i="8"/>
  <c r="P78" i="8"/>
  <c r="CD77" i="8"/>
  <c r="CC77" i="8"/>
  <c r="CB77" i="8"/>
  <c r="BU77" i="8"/>
  <c r="BK77" i="8"/>
  <c r="BJ77" i="8"/>
  <c r="BI77" i="8"/>
  <c r="BH77" i="8"/>
  <c r="AK77" i="8"/>
  <c r="AJ77" i="8"/>
  <c r="S77" i="8"/>
  <c r="R77" i="8"/>
  <c r="Q77" i="8"/>
  <c r="P77" i="8"/>
  <c r="CD76" i="8"/>
  <c r="CC76" i="8"/>
  <c r="CB76" i="8"/>
  <c r="BK76" i="8"/>
  <c r="BJ76" i="8"/>
  <c r="BI76" i="8"/>
  <c r="BH76" i="8"/>
  <c r="AK76" i="8"/>
  <c r="AJ76" i="8"/>
  <c r="S76" i="8"/>
  <c r="R76" i="8"/>
  <c r="Q76" i="8"/>
  <c r="P76" i="8"/>
  <c r="CD75" i="8"/>
  <c r="CC75" i="8"/>
  <c r="CB75" i="8"/>
  <c r="BK75" i="8"/>
  <c r="BJ75" i="8"/>
  <c r="BI75" i="8"/>
  <c r="BH75" i="8"/>
  <c r="AK75" i="8"/>
  <c r="AJ75" i="8"/>
  <c r="S75" i="8"/>
  <c r="R75" i="8"/>
  <c r="Q75" i="8"/>
  <c r="P75" i="8"/>
  <c r="CD74" i="8"/>
  <c r="CC74" i="8"/>
  <c r="CB74" i="8"/>
  <c r="BU74" i="8"/>
  <c r="BU75" i="8" s="1"/>
  <c r="BK74" i="8"/>
  <c r="BJ74" i="8"/>
  <c r="BI74" i="8"/>
  <c r="BH74" i="8"/>
  <c r="AK74" i="8"/>
  <c r="AJ74" i="8"/>
  <c r="S74" i="8"/>
  <c r="R74" i="8"/>
  <c r="Q74" i="8"/>
  <c r="P74" i="8"/>
  <c r="CD73" i="8"/>
  <c r="CC73" i="8"/>
  <c r="CB73" i="8"/>
  <c r="BK73" i="8"/>
  <c r="BJ73" i="8"/>
  <c r="BI73" i="8"/>
  <c r="BH73" i="8"/>
  <c r="AK73" i="8"/>
  <c r="AJ73" i="8"/>
  <c r="S73" i="8"/>
  <c r="R73" i="8"/>
  <c r="Q73" i="8"/>
  <c r="P73" i="8"/>
  <c r="CD72" i="8"/>
  <c r="CC72" i="8"/>
  <c r="CB72" i="8"/>
  <c r="BK72" i="8"/>
  <c r="BJ72" i="8"/>
  <c r="BI72" i="8"/>
  <c r="BH72" i="8"/>
  <c r="BB72" i="8"/>
  <c r="BB73" i="8" s="1"/>
  <c r="BB74" i="8" s="1"/>
  <c r="BB75" i="8" s="1"/>
  <c r="BB76" i="8" s="1"/>
  <c r="BB77" i="8" s="1"/>
  <c r="BB78" i="8" s="1"/>
  <c r="BB79" i="8" s="1"/>
  <c r="BB80" i="8" s="1"/>
  <c r="BB81" i="8" s="1"/>
  <c r="BB82" i="8" s="1"/>
  <c r="BB83" i="8" s="1"/>
  <c r="BB84" i="8" s="1"/>
  <c r="BB85" i="8" s="1"/>
  <c r="BB86" i="8" s="1"/>
  <c r="BB87" i="8" s="1"/>
  <c r="BB88" i="8" s="1"/>
  <c r="BB89" i="8" s="1"/>
  <c r="BB90" i="8" s="1"/>
  <c r="BB91" i="8" s="1"/>
  <c r="AT72" i="8"/>
  <c r="AT73" i="8" s="1"/>
  <c r="AT74" i="8" s="1"/>
  <c r="AT75" i="8" s="1"/>
  <c r="AT76" i="8" s="1"/>
  <c r="AT77" i="8" s="1"/>
  <c r="AT78" i="8" s="1"/>
  <c r="AT79" i="8" s="1"/>
  <c r="AT80" i="8" s="1"/>
  <c r="AT81" i="8" s="1"/>
  <c r="AT82" i="8" s="1"/>
  <c r="AT83" i="8" s="1"/>
  <c r="AT84" i="8" s="1"/>
  <c r="AT85" i="8" s="1"/>
  <c r="AT86" i="8" s="1"/>
  <c r="AT87" i="8" s="1"/>
  <c r="AT88" i="8" s="1"/>
  <c r="AT89" i="8" s="1"/>
  <c r="AT90" i="8" s="1"/>
  <c r="AT91" i="8" s="1"/>
  <c r="AK72" i="8"/>
  <c r="AJ72" i="8"/>
  <c r="S72" i="8"/>
  <c r="R72" i="8"/>
  <c r="Q72" i="8"/>
  <c r="P72" i="8"/>
  <c r="CD71" i="8"/>
  <c r="CC71" i="8"/>
  <c r="CB71" i="8"/>
  <c r="BK71" i="8"/>
  <c r="BJ71" i="8"/>
  <c r="BI71" i="8"/>
  <c r="BH71" i="8"/>
  <c r="AK71" i="8"/>
  <c r="AJ71" i="8"/>
  <c r="S71" i="8"/>
  <c r="R71" i="8"/>
  <c r="Q71" i="8"/>
  <c r="P71" i="8"/>
  <c r="CD70" i="8"/>
  <c r="CC70" i="8"/>
  <c r="CB70" i="8"/>
  <c r="BU70" i="8"/>
  <c r="BU71" i="8" s="1"/>
  <c r="BU72" i="8" s="1"/>
  <c r="BK70" i="8"/>
  <c r="BJ70" i="8"/>
  <c r="BI70" i="8"/>
  <c r="BH70" i="8"/>
  <c r="AK70" i="8"/>
  <c r="AJ70" i="8"/>
  <c r="S70" i="8"/>
  <c r="R70" i="8"/>
  <c r="Q70" i="8"/>
  <c r="P70" i="8"/>
  <c r="CD69" i="8"/>
  <c r="CC69" i="8"/>
  <c r="CB69" i="8"/>
  <c r="BK69" i="8"/>
  <c r="BJ69" i="8"/>
  <c r="BI69" i="8"/>
  <c r="BH69" i="8"/>
  <c r="AK69" i="8"/>
  <c r="AJ69" i="8"/>
  <c r="S69" i="8"/>
  <c r="R69" i="8"/>
  <c r="Q69" i="8"/>
  <c r="P69" i="8"/>
  <c r="CD68" i="8"/>
  <c r="CC68" i="8"/>
  <c r="CB68" i="8"/>
  <c r="BK68" i="8"/>
  <c r="BJ68" i="8"/>
  <c r="BI68" i="8"/>
  <c r="BH68" i="8"/>
  <c r="AK68" i="8"/>
  <c r="AJ68" i="8"/>
  <c r="S68" i="8"/>
  <c r="R68" i="8"/>
  <c r="Q68" i="8"/>
  <c r="P68" i="8"/>
  <c r="CD67" i="8"/>
  <c r="CC67" i="8"/>
  <c r="CB67" i="8"/>
  <c r="BU67" i="8"/>
  <c r="BK67" i="8"/>
  <c r="BJ67" i="8"/>
  <c r="BI67" i="8"/>
  <c r="BH67" i="8"/>
  <c r="AK67" i="8"/>
  <c r="AJ67" i="8"/>
  <c r="S67" i="8"/>
  <c r="R67" i="8"/>
  <c r="Q67" i="8"/>
  <c r="P67" i="8"/>
  <c r="CD66" i="8"/>
  <c r="CC66" i="8"/>
  <c r="CB66" i="8"/>
  <c r="BK66" i="8"/>
  <c r="BJ66" i="8"/>
  <c r="BI66" i="8"/>
  <c r="BH66" i="8"/>
  <c r="AK66" i="8"/>
  <c r="AJ66" i="8"/>
  <c r="S66" i="8"/>
  <c r="R66" i="8"/>
  <c r="Q66" i="8"/>
  <c r="P66" i="8"/>
  <c r="CD65" i="8"/>
  <c r="CC65" i="8"/>
  <c r="CB65" i="8"/>
  <c r="BK65" i="8"/>
  <c r="BJ65" i="8"/>
  <c r="BI65" i="8"/>
  <c r="BH65" i="8"/>
  <c r="AK65" i="8"/>
  <c r="AJ65" i="8"/>
  <c r="S65" i="8"/>
  <c r="R65" i="8"/>
  <c r="Q65" i="8"/>
  <c r="P65" i="8"/>
  <c r="CD64" i="8"/>
  <c r="CC64" i="8"/>
  <c r="CB64" i="8"/>
  <c r="BU64" i="8"/>
  <c r="BU65" i="8" s="1"/>
  <c r="BK64" i="8"/>
  <c r="BJ64" i="8"/>
  <c r="BI64" i="8"/>
  <c r="BH64" i="8"/>
  <c r="AK64" i="8"/>
  <c r="AJ64" i="8"/>
  <c r="S64" i="8"/>
  <c r="R64" i="8"/>
  <c r="Q64" i="8"/>
  <c r="P64" i="8"/>
  <c r="CD63" i="8"/>
  <c r="CC63" i="8"/>
  <c r="CB63" i="8"/>
  <c r="BK63" i="8"/>
  <c r="BJ63" i="8"/>
  <c r="BI63" i="8"/>
  <c r="BH63" i="8"/>
  <c r="AK63" i="8"/>
  <c r="AJ63" i="8"/>
  <c r="S63" i="8"/>
  <c r="R63" i="8"/>
  <c r="Q63" i="8"/>
  <c r="P63" i="8"/>
  <c r="CD62" i="8"/>
  <c r="CC62" i="8"/>
  <c r="CB62" i="8"/>
  <c r="BK62" i="8"/>
  <c r="BJ62" i="8"/>
  <c r="BI62" i="8"/>
  <c r="BH62" i="8"/>
  <c r="AK62" i="8"/>
  <c r="AJ62" i="8"/>
  <c r="S62" i="8"/>
  <c r="R62" i="8"/>
  <c r="Q62" i="8"/>
  <c r="P62" i="8"/>
  <c r="CD61" i="8"/>
  <c r="CC61" i="8"/>
  <c r="CB61" i="8"/>
  <c r="BK61" i="8"/>
  <c r="BJ61" i="8"/>
  <c r="BI61" i="8"/>
  <c r="BH61" i="8"/>
  <c r="AK61" i="8"/>
  <c r="AJ61" i="8"/>
  <c r="S61" i="8"/>
  <c r="R61" i="8"/>
  <c r="Q61" i="8"/>
  <c r="P61" i="8"/>
  <c r="CD60" i="8"/>
  <c r="CC60" i="8"/>
  <c r="CB60" i="8"/>
  <c r="BU60" i="8"/>
  <c r="BU61" i="8" s="1"/>
  <c r="BU62" i="8" s="1"/>
  <c r="BK60" i="8"/>
  <c r="BJ60" i="8"/>
  <c r="BI60" i="8"/>
  <c r="BH60" i="8"/>
  <c r="AK60" i="8"/>
  <c r="AJ60" i="8"/>
  <c r="S60" i="8"/>
  <c r="R60" i="8"/>
  <c r="Q60" i="8"/>
  <c r="P60" i="8"/>
  <c r="CD59" i="8"/>
  <c r="CC59" i="8"/>
  <c r="CB59" i="8"/>
  <c r="BK59" i="8"/>
  <c r="BJ59" i="8"/>
  <c r="BI59" i="8"/>
  <c r="BH59" i="8"/>
  <c r="AK59" i="8"/>
  <c r="AJ59" i="8"/>
  <c r="S59" i="8"/>
  <c r="R59" i="8"/>
  <c r="Q59" i="8"/>
  <c r="P59" i="8"/>
  <c r="CD58" i="8"/>
  <c r="CC58" i="8"/>
  <c r="CB58" i="8"/>
  <c r="BK58" i="8"/>
  <c r="BJ58" i="8"/>
  <c r="BI58" i="8"/>
  <c r="BH58" i="8"/>
  <c r="AK58" i="8"/>
  <c r="AJ58" i="8"/>
  <c r="S58" i="8"/>
  <c r="R58" i="8"/>
  <c r="Q58" i="8"/>
  <c r="P58" i="8"/>
  <c r="CD57" i="8"/>
  <c r="CC57" i="8"/>
  <c r="CB57" i="8"/>
  <c r="BK57" i="8"/>
  <c r="BJ57" i="8"/>
  <c r="BI57" i="8"/>
  <c r="BH57" i="8"/>
  <c r="AK57" i="8"/>
  <c r="AJ57" i="8"/>
  <c r="S57" i="8"/>
  <c r="R57" i="8"/>
  <c r="Q57" i="8"/>
  <c r="P57" i="8"/>
  <c r="CD56" i="8"/>
  <c r="CC56" i="8"/>
  <c r="CB56" i="8"/>
  <c r="BK56" i="8"/>
  <c r="BJ56" i="8"/>
  <c r="BI56" i="8"/>
  <c r="BH56" i="8"/>
  <c r="AK56" i="8"/>
  <c r="AJ56" i="8"/>
  <c r="S56" i="8"/>
  <c r="R56" i="8"/>
  <c r="Q56" i="8"/>
  <c r="P56" i="8"/>
  <c r="CD55" i="8"/>
  <c r="CC55" i="8"/>
  <c r="CB55" i="8"/>
  <c r="BU55" i="8"/>
  <c r="BU56" i="8" s="1"/>
  <c r="BU57" i="8" s="1"/>
  <c r="BU58" i="8" s="1"/>
  <c r="BK55" i="8"/>
  <c r="BJ55" i="8"/>
  <c r="BI55" i="8"/>
  <c r="BH55" i="8"/>
  <c r="AK55" i="8"/>
  <c r="AJ55" i="8"/>
  <c r="S55" i="8"/>
  <c r="R55" i="8"/>
  <c r="Q55" i="8"/>
  <c r="P55" i="8"/>
  <c r="CD54" i="8"/>
  <c r="CC54" i="8"/>
  <c r="CB54" i="8"/>
  <c r="BK54" i="8"/>
  <c r="BJ54" i="8"/>
  <c r="BI54" i="8"/>
  <c r="BH54" i="8"/>
  <c r="AK54" i="8"/>
  <c r="AJ54" i="8"/>
  <c r="S54" i="8"/>
  <c r="R54" i="8"/>
  <c r="Q54" i="8"/>
  <c r="P54" i="8"/>
  <c r="CD53" i="8"/>
  <c r="CC53" i="8"/>
  <c r="CB53" i="8"/>
  <c r="BK53" i="8"/>
  <c r="BJ53" i="8"/>
  <c r="BI53" i="8"/>
  <c r="BH53" i="8"/>
  <c r="AK53" i="8"/>
  <c r="AJ53" i="8"/>
  <c r="S53" i="8"/>
  <c r="R53" i="8"/>
  <c r="Q53" i="8"/>
  <c r="P53" i="8"/>
  <c r="CD52" i="8"/>
  <c r="CC52" i="8"/>
  <c r="CB52" i="8"/>
  <c r="BK52" i="8"/>
  <c r="BJ52" i="8"/>
  <c r="BI52" i="8"/>
  <c r="BH52" i="8"/>
  <c r="AK52" i="8"/>
  <c r="AJ52" i="8"/>
  <c r="S52" i="8"/>
  <c r="R52" i="8"/>
  <c r="Q52" i="8"/>
  <c r="P52" i="8"/>
  <c r="CD51" i="8"/>
  <c r="CC51" i="8"/>
  <c r="CB51" i="8"/>
  <c r="BK51" i="8"/>
  <c r="BJ51" i="8"/>
  <c r="BI51" i="8"/>
  <c r="BH51" i="8"/>
  <c r="AK51" i="8"/>
  <c r="AJ51" i="8"/>
  <c r="S51" i="8"/>
  <c r="R51" i="8"/>
  <c r="Q51" i="8"/>
  <c r="P51" i="8"/>
  <c r="CD50" i="8"/>
  <c r="CC50" i="8"/>
  <c r="CB50" i="8"/>
  <c r="BK50" i="8"/>
  <c r="BJ50" i="8"/>
  <c r="BI50" i="8"/>
  <c r="BH50" i="8"/>
  <c r="BB50" i="8"/>
  <c r="BB51" i="8" s="1"/>
  <c r="BB52" i="8" s="1"/>
  <c r="BB53" i="8" s="1"/>
  <c r="BB54" i="8" s="1"/>
  <c r="BB55" i="8" s="1"/>
  <c r="BB56" i="8" s="1"/>
  <c r="BB57" i="8" s="1"/>
  <c r="BB58" i="8" s="1"/>
  <c r="BB59" i="8" s="1"/>
  <c r="BB60" i="8" s="1"/>
  <c r="BB61" i="8" s="1"/>
  <c r="BB62" i="8" s="1"/>
  <c r="BB63" i="8" s="1"/>
  <c r="BB64" i="8" s="1"/>
  <c r="BB65" i="8" s="1"/>
  <c r="BB66" i="8" s="1"/>
  <c r="BB67" i="8" s="1"/>
  <c r="BB68" i="8" s="1"/>
  <c r="BB69" i="8" s="1"/>
  <c r="BB70" i="8" s="1"/>
  <c r="AT50" i="8"/>
  <c r="AT51" i="8" s="1"/>
  <c r="AT52" i="8" s="1"/>
  <c r="AT53" i="8" s="1"/>
  <c r="AT54" i="8" s="1"/>
  <c r="AT55" i="8" s="1"/>
  <c r="AT56" i="8" s="1"/>
  <c r="AT57" i="8" s="1"/>
  <c r="AT58" i="8" s="1"/>
  <c r="AT59" i="8" s="1"/>
  <c r="AT60" i="8" s="1"/>
  <c r="AT61" i="8" s="1"/>
  <c r="AT62" i="8" s="1"/>
  <c r="AT63" i="8" s="1"/>
  <c r="AT64" i="8" s="1"/>
  <c r="AT65" i="8" s="1"/>
  <c r="AT66" i="8" s="1"/>
  <c r="AT67" i="8" s="1"/>
  <c r="AT68" i="8" s="1"/>
  <c r="AT69" i="8" s="1"/>
  <c r="AT70" i="8" s="1"/>
  <c r="AK50" i="8"/>
  <c r="AJ50" i="8"/>
  <c r="S50" i="8"/>
  <c r="R50" i="8"/>
  <c r="Q50" i="8"/>
  <c r="P50" i="8"/>
  <c r="CD49" i="8"/>
  <c r="CC49" i="8"/>
  <c r="CB49" i="8"/>
  <c r="BU49" i="8"/>
  <c r="BU50" i="8" s="1"/>
  <c r="BU51" i="8" s="1"/>
  <c r="BU52" i="8" s="1"/>
  <c r="BU53" i="8" s="1"/>
  <c r="BK49" i="8"/>
  <c r="BJ49" i="8"/>
  <c r="BI49" i="8"/>
  <c r="BH49" i="8"/>
  <c r="AK49" i="8"/>
  <c r="AJ49" i="8"/>
  <c r="S49" i="8"/>
  <c r="R49" i="8"/>
  <c r="Q49" i="8"/>
  <c r="P49" i="8"/>
  <c r="CD48" i="8"/>
  <c r="CC48" i="8"/>
  <c r="CB48" i="8"/>
  <c r="BK48" i="8"/>
  <c r="BJ48" i="8"/>
  <c r="BI48" i="8"/>
  <c r="BH48" i="8"/>
  <c r="AK48" i="8"/>
  <c r="AJ48" i="8"/>
  <c r="S48" i="8"/>
  <c r="R48" i="8"/>
  <c r="Q48" i="8"/>
  <c r="P48" i="8"/>
  <c r="CD47" i="8"/>
  <c r="CC47" i="8"/>
  <c r="CB47" i="8"/>
  <c r="BK47" i="8"/>
  <c r="BJ47" i="8"/>
  <c r="BI47" i="8"/>
  <c r="BH47" i="8"/>
  <c r="AK47" i="8"/>
  <c r="AJ47" i="8"/>
  <c r="S47" i="8"/>
  <c r="R47" i="8"/>
  <c r="Q47" i="8"/>
  <c r="P47" i="8"/>
  <c r="CD46" i="8"/>
  <c r="CC46" i="8"/>
  <c r="CB46" i="8"/>
  <c r="BK46" i="8"/>
  <c r="BJ46" i="8"/>
  <c r="BI46" i="8"/>
  <c r="BH46" i="8"/>
  <c r="AK46" i="8"/>
  <c r="AJ46" i="8"/>
  <c r="S46" i="8"/>
  <c r="R46" i="8"/>
  <c r="Q46" i="8"/>
  <c r="P46" i="8"/>
  <c r="CD45" i="8"/>
  <c r="CC45" i="8"/>
  <c r="CB45" i="8"/>
  <c r="BK45" i="8"/>
  <c r="BJ45" i="8"/>
  <c r="BI45" i="8"/>
  <c r="BH45" i="8"/>
  <c r="AK45" i="8"/>
  <c r="AJ45" i="8"/>
  <c r="S45" i="8"/>
  <c r="R45" i="8"/>
  <c r="Q45" i="8"/>
  <c r="P45" i="8"/>
  <c r="CD44" i="8"/>
  <c r="CC44" i="8"/>
  <c r="CB44" i="8"/>
  <c r="BK44" i="8"/>
  <c r="BJ44" i="8"/>
  <c r="BI44" i="8"/>
  <c r="BH44" i="8"/>
  <c r="AK44" i="8"/>
  <c r="AJ44" i="8"/>
  <c r="S44" i="8"/>
  <c r="R44" i="8"/>
  <c r="Q44" i="8"/>
  <c r="P44" i="8"/>
  <c r="CD43" i="8"/>
  <c r="CC43" i="8"/>
  <c r="CB43" i="8"/>
  <c r="BK43" i="8"/>
  <c r="BJ43" i="8"/>
  <c r="BI43" i="8"/>
  <c r="BH43" i="8"/>
  <c r="AK43" i="8"/>
  <c r="AJ43" i="8"/>
  <c r="S43" i="8"/>
  <c r="R43" i="8"/>
  <c r="Q43" i="8"/>
  <c r="P43" i="8"/>
  <c r="CD42" i="8"/>
  <c r="CC42" i="8"/>
  <c r="CB42" i="8"/>
  <c r="BU42" i="8"/>
  <c r="BU43" i="8" s="1"/>
  <c r="BU44" i="8" s="1"/>
  <c r="BU45" i="8" s="1"/>
  <c r="BU46" i="8" s="1"/>
  <c r="BU47" i="8" s="1"/>
  <c r="BK42" i="8"/>
  <c r="BJ42" i="8"/>
  <c r="BI42" i="8"/>
  <c r="BH42" i="8"/>
  <c r="AK42" i="8"/>
  <c r="AJ42" i="8"/>
  <c r="S42" i="8"/>
  <c r="R42" i="8"/>
  <c r="Q42" i="8"/>
  <c r="P42" i="8"/>
  <c r="CD41" i="8"/>
  <c r="CC41" i="8"/>
  <c r="CB41" i="8"/>
  <c r="BK41" i="8"/>
  <c r="BJ41" i="8"/>
  <c r="BI41" i="8"/>
  <c r="BH41" i="8"/>
  <c r="AK41" i="8"/>
  <c r="AJ41" i="8"/>
  <c r="S41" i="8"/>
  <c r="R41" i="8"/>
  <c r="Q41" i="8"/>
  <c r="P41" i="8"/>
  <c r="CD40" i="8"/>
  <c r="CC40" i="8"/>
  <c r="CB40" i="8"/>
  <c r="BK40" i="8"/>
  <c r="BJ40" i="8"/>
  <c r="BI40" i="8"/>
  <c r="BH40" i="8"/>
  <c r="AK40" i="8"/>
  <c r="AJ40" i="8"/>
  <c r="S40" i="8"/>
  <c r="R40" i="8"/>
  <c r="Q40" i="8"/>
  <c r="P40" i="8"/>
  <c r="CD39" i="8"/>
  <c r="CC39" i="8"/>
  <c r="CB39" i="8"/>
  <c r="BU39" i="8"/>
  <c r="BK39" i="8"/>
  <c r="BJ39" i="8"/>
  <c r="BI39" i="8"/>
  <c r="BH39" i="8"/>
  <c r="AK39" i="8"/>
  <c r="AJ39" i="8"/>
  <c r="S39" i="8"/>
  <c r="R39" i="8"/>
  <c r="Q39" i="8"/>
  <c r="P39" i="8"/>
  <c r="CD38" i="8"/>
  <c r="CC38" i="8"/>
  <c r="CB38" i="8"/>
  <c r="BK38" i="8"/>
  <c r="BJ38" i="8"/>
  <c r="BI38" i="8"/>
  <c r="BH38" i="8"/>
  <c r="AK38" i="8"/>
  <c r="AJ38" i="8"/>
  <c r="S38" i="8"/>
  <c r="R38" i="8"/>
  <c r="Q38" i="8"/>
  <c r="P38" i="8"/>
  <c r="CD37" i="8"/>
  <c r="CC37" i="8"/>
  <c r="CB37" i="8"/>
  <c r="BK37" i="8"/>
  <c r="BJ37" i="8"/>
  <c r="BI37" i="8"/>
  <c r="BH37" i="8"/>
  <c r="AK37" i="8"/>
  <c r="AJ37" i="8"/>
  <c r="S37" i="8"/>
  <c r="R37" i="8"/>
  <c r="Q37" i="8"/>
  <c r="P37" i="8"/>
  <c r="CD36" i="8"/>
  <c r="CC36" i="8"/>
  <c r="CB36" i="8"/>
  <c r="BU36" i="8"/>
  <c r="BU37" i="8" s="1"/>
  <c r="BK36" i="8"/>
  <c r="BJ36" i="8"/>
  <c r="BI36" i="8"/>
  <c r="BH36" i="8"/>
  <c r="AK36" i="8"/>
  <c r="AJ36" i="8"/>
  <c r="S36" i="8"/>
  <c r="R36" i="8"/>
  <c r="Q36" i="8"/>
  <c r="P36" i="8"/>
  <c r="CD35" i="8"/>
  <c r="CC35" i="8"/>
  <c r="CB35" i="8"/>
  <c r="BK35" i="8"/>
  <c r="BJ35" i="8"/>
  <c r="BI35" i="8"/>
  <c r="BH35" i="8"/>
  <c r="AK35" i="8"/>
  <c r="AJ35" i="8"/>
  <c r="S35" i="8"/>
  <c r="R35" i="8"/>
  <c r="Q35" i="8"/>
  <c r="P35" i="8"/>
  <c r="CD34" i="8"/>
  <c r="CC34" i="8"/>
  <c r="CB34" i="8"/>
  <c r="BK34" i="8"/>
  <c r="BJ34" i="8"/>
  <c r="BI34" i="8"/>
  <c r="BH34" i="8"/>
  <c r="AK34" i="8"/>
  <c r="AJ34" i="8"/>
  <c r="S34" i="8"/>
  <c r="R34" i="8"/>
  <c r="Q34" i="8"/>
  <c r="P34" i="8"/>
  <c r="CD33" i="8"/>
  <c r="CC33" i="8"/>
  <c r="CB33" i="8"/>
  <c r="BK33" i="8"/>
  <c r="BJ33" i="8"/>
  <c r="BI33" i="8"/>
  <c r="BH33" i="8"/>
  <c r="AK33" i="8"/>
  <c r="AJ33" i="8"/>
  <c r="S33" i="8"/>
  <c r="R33" i="8"/>
  <c r="Q33" i="8"/>
  <c r="P33" i="8"/>
  <c r="CD32" i="8"/>
  <c r="CC32" i="8"/>
  <c r="CB32" i="8"/>
  <c r="BU32" i="8"/>
  <c r="BU33" i="8" s="1"/>
  <c r="BU34" i="8" s="1"/>
  <c r="BK32" i="8"/>
  <c r="BJ32" i="8"/>
  <c r="BI32" i="8"/>
  <c r="BH32" i="8"/>
  <c r="AK32" i="8"/>
  <c r="AJ32" i="8"/>
  <c r="S32" i="8"/>
  <c r="R32" i="8"/>
  <c r="Q32" i="8"/>
  <c r="P32" i="8"/>
  <c r="CD31" i="8"/>
  <c r="CC31" i="8"/>
  <c r="CB31" i="8"/>
  <c r="BK31" i="8"/>
  <c r="BJ31" i="8"/>
  <c r="BI31" i="8"/>
  <c r="BH31" i="8"/>
  <c r="AK31" i="8"/>
  <c r="AJ31" i="8"/>
  <c r="S31" i="8"/>
  <c r="R31" i="8"/>
  <c r="Q31" i="8"/>
  <c r="P31" i="8"/>
  <c r="CD30" i="8"/>
  <c r="CC30" i="8"/>
  <c r="CB30" i="8"/>
  <c r="BK30" i="8"/>
  <c r="BJ30" i="8"/>
  <c r="BI30" i="8"/>
  <c r="BH30" i="8"/>
  <c r="AK30" i="8"/>
  <c r="AJ30" i="8"/>
  <c r="S30" i="8"/>
  <c r="R30" i="8"/>
  <c r="Q30" i="8"/>
  <c r="P30" i="8"/>
  <c r="CD29" i="8"/>
  <c r="CC29" i="8"/>
  <c r="CB29" i="8"/>
  <c r="BK29" i="8"/>
  <c r="BJ29" i="8"/>
  <c r="BI29" i="8"/>
  <c r="BH29" i="8"/>
  <c r="AK29" i="8"/>
  <c r="AJ29" i="8"/>
  <c r="S29" i="8"/>
  <c r="R29" i="8"/>
  <c r="Q29" i="8"/>
  <c r="P29" i="8"/>
  <c r="CD28" i="8"/>
  <c r="CC28" i="8"/>
  <c r="CB28" i="8"/>
  <c r="BK28" i="8"/>
  <c r="BJ28" i="8"/>
  <c r="BI28" i="8"/>
  <c r="BH28" i="8"/>
  <c r="AK28" i="8"/>
  <c r="AJ28" i="8"/>
  <c r="S28" i="8"/>
  <c r="R28" i="8"/>
  <c r="Q28" i="8"/>
  <c r="P28" i="8"/>
  <c r="CD27" i="8"/>
  <c r="CC27" i="8"/>
  <c r="CB27" i="8"/>
  <c r="BU27" i="8"/>
  <c r="BU28" i="8" s="1"/>
  <c r="BU29" i="8" s="1"/>
  <c r="BU30" i="8" s="1"/>
  <c r="BK27" i="8"/>
  <c r="BJ27" i="8"/>
  <c r="BI27" i="8"/>
  <c r="BH27" i="8"/>
  <c r="BB27" i="8"/>
  <c r="BB28" i="8" s="1"/>
  <c r="BB29" i="8" s="1"/>
  <c r="BB30" i="8" s="1"/>
  <c r="BB31" i="8" s="1"/>
  <c r="BB32" i="8" s="1"/>
  <c r="BB33" i="8" s="1"/>
  <c r="BB34" i="8" s="1"/>
  <c r="BB35" i="8" s="1"/>
  <c r="BB36" i="8" s="1"/>
  <c r="BB37" i="8" s="1"/>
  <c r="BB38" i="8" s="1"/>
  <c r="BB39" i="8" s="1"/>
  <c r="BB40" i="8" s="1"/>
  <c r="BB41" i="8" s="1"/>
  <c r="BB42" i="8" s="1"/>
  <c r="BB43" i="8" s="1"/>
  <c r="BB44" i="8" s="1"/>
  <c r="BB45" i="8" s="1"/>
  <c r="BB46" i="8" s="1"/>
  <c r="BB47" i="8" s="1"/>
  <c r="BB48" i="8" s="1"/>
  <c r="AT27" i="8"/>
  <c r="AT28" i="8" s="1"/>
  <c r="AT29" i="8" s="1"/>
  <c r="AT30" i="8" s="1"/>
  <c r="AT31" i="8" s="1"/>
  <c r="AT32" i="8" s="1"/>
  <c r="AT33" i="8" s="1"/>
  <c r="AT34" i="8" s="1"/>
  <c r="AT35" i="8" s="1"/>
  <c r="AT36" i="8" s="1"/>
  <c r="AT37" i="8" s="1"/>
  <c r="AT38" i="8" s="1"/>
  <c r="AT39" i="8" s="1"/>
  <c r="AT40" i="8" s="1"/>
  <c r="AT41" i="8" s="1"/>
  <c r="AT42" i="8" s="1"/>
  <c r="AT43" i="8" s="1"/>
  <c r="AT44" i="8" s="1"/>
  <c r="AT45" i="8" s="1"/>
  <c r="AT46" i="8" s="1"/>
  <c r="AT47" i="8" s="1"/>
  <c r="AT48" i="8" s="1"/>
  <c r="AK27" i="8"/>
  <c r="AJ27" i="8"/>
  <c r="S27" i="8"/>
  <c r="R27" i="8"/>
  <c r="Q27" i="8"/>
  <c r="P27" i="8"/>
  <c r="CD26" i="8"/>
  <c r="CC26" i="8"/>
  <c r="CB26" i="8"/>
  <c r="BK26" i="8"/>
  <c r="BJ26" i="8"/>
  <c r="BI26" i="8"/>
  <c r="BH26" i="8"/>
  <c r="AK26" i="8"/>
  <c r="AJ26" i="8"/>
  <c r="S26" i="8"/>
  <c r="R26" i="8"/>
  <c r="Q26" i="8"/>
  <c r="P26" i="8"/>
  <c r="CD25" i="8"/>
  <c r="CC25" i="8"/>
  <c r="CB25" i="8"/>
  <c r="BK25" i="8"/>
  <c r="BJ25" i="8"/>
  <c r="BI25" i="8"/>
  <c r="BH25" i="8"/>
  <c r="AL25" i="8"/>
  <c r="AK25" i="8"/>
  <c r="AJ25" i="8"/>
  <c r="S25" i="8"/>
  <c r="R25" i="8"/>
  <c r="Q25" i="8"/>
  <c r="P25" i="8"/>
  <c r="CD24" i="8"/>
  <c r="CC24" i="8"/>
  <c r="CB24" i="8"/>
  <c r="BK24" i="8"/>
  <c r="BJ24" i="8"/>
  <c r="BI24" i="8"/>
  <c r="BH24" i="8"/>
  <c r="AL24" i="8"/>
  <c r="AK24" i="8"/>
  <c r="AJ24" i="8"/>
  <c r="S24" i="8"/>
  <c r="R24" i="8"/>
  <c r="Q24" i="8"/>
  <c r="P24" i="8"/>
  <c r="CD23" i="8"/>
  <c r="CC23" i="8"/>
  <c r="CB23" i="8"/>
  <c r="BK23" i="8"/>
  <c r="BJ23" i="8"/>
  <c r="BI23" i="8"/>
  <c r="BH23" i="8"/>
  <c r="AL23" i="8"/>
  <c r="AK23" i="8"/>
  <c r="AJ23" i="8"/>
  <c r="S23" i="8"/>
  <c r="R23" i="8"/>
  <c r="Q23" i="8"/>
  <c r="P23" i="8"/>
  <c r="CD22" i="8"/>
  <c r="CC22" i="8"/>
  <c r="CB22" i="8"/>
  <c r="BK22" i="8"/>
  <c r="BJ22" i="8"/>
  <c r="BI22" i="8"/>
  <c r="BH22" i="8"/>
  <c r="AL22" i="8"/>
  <c r="AK22" i="8"/>
  <c r="AJ22" i="8"/>
  <c r="S22" i="8"/>
  <c r="R22" i="8"/>
  <c r="Q22" i="8"/>
  <c r="P22" i="8"/>
  <c r="CD21" i="8"/>
  <c r="CC21" i="8"/>
  <c r="CB21" i="8"/>
  <c r="BU21" i="8"/>
  <c r="BU22" i="8" s="1"/>
  <c r="BU23" i="8" s="1"/>
  <c r="BU24" i="8" s="1"/>
  <c r="BU25" i="8" s="1"/>
  <c r="BK21" i="8"/>
  <c r="BJ21" i="8"/>
  <c r="BI21" i="8"/>
  <c r="BH21" i="8"/>
  <c r="AL21" i="8"/>
  <c r="AK21" i="8"/>
  <c r="AJ21" i="8"/>
  <c r="S21" i="8"/>
  <c r="R21" i="8"/>
  <c r="Q21" i="8"/>
  <c r="P21" i="8"/>
  <c r="CD20" i="8"/>
  <c r="CC20" i="8"/>
  <c r="CB20" i="8"/>
  <c r="BK20" i="8"/>
  <c r="BJ20" i="8"/>
  <c r="BI20" i="8"/>
  <c r="BH20" i="8"/>
  <c r="AL20" i="8"/>
  <c r="AK20" i="8"/>
  <c r="AJ20" i="8"/>
  <c r="S20" i="8"/>
  <c r="R20" i="8"/>
  <c r="Q20" i="8"/>
  <c r="P20" i="8"/>
  <c r="CD19" i="8"/>
  <c r="CC19" i="8"/>
  <c r="CB19" i="8"/>
  <c r="BK19" i="8"/>
  <c r="BJ19" i="8"/>
  <c r="BI19" i="8"/>
  <c r="BH19" i="8"/>
  <c r="AK19" i="8"/>
  <c r="AJ19" i="8"/>
  <c r="S19" i="8"/>
  <c r="R19" i="8"/>
  <c r="Q19" i="8"/>
  <c r="P19" i="8"/>
  <c r="CD18" i="8"/>
  <c r="CC18" i="8"/>
  <c r="CB18" i="8"/>
  <c r="BK18" i="8"/>
  <c r="BJ18" i="8"/>
  <c r="BI18" i="8"/>
  <c r="BH18" i="8"/>
  <c r="AK18" i="8"/>
  <c r="AJ18" i="8"/>
  <c r="S18" i="8"/>
  <c r="R18" i="8"/>
  <c r="Q18" i="8"/>
  <c r="P18" i="8"/>
  <c r="CD17" i="8"/>
  <c r="CC17" i="8"/>
  <c r="CB17" i="8"/>
  <c r="BK17" i="8"/>
  <c r="BJ17" i="8"/>
  <c r="BI17" i="8"/>
  <c r="BH17" i="8"/>
  <c r="AK17" i="8"/>
  <c r="AJ17" i="8"/>
  <c r="S17" i="8"/>
  <c r="R17" i="8"/>
  <c r="Q17" i="8"/>
  <c r="P17" i="8"/>
  <c r="CD16" i="8"/>
  <c r="CC16" i="8"/>
  <c r="CB16" i="8"/>
  <c r="BK16" i="8"/>
  <c r="BJ16" i="8"/>
  <c r="BI16" i="8"/>
  <c r="BH16" i="8"/>
  <c r="AL16" i="8"/>
  <c r="AK16" i="8"/>
  <c r="AJ16" i="8"/>
  <c r="S16" i="8"/>
  <c r="R16" i="8"/>
  <c r="Q16" i="8"/>
  <c r="P16" i="8"/>
  <c r="CD15" i="8"/>
  <c r="CC15" i="8"/>
  <c r="CB15" i="8"/>
  <c r="BK15" i="8"/>
  <c r="BJ15" i="8"/>
  <c r="BI15" i="8"/>
  <c r="BH15" i="8"/>
  <c r="AL15" i="8"/>
  <c r="AK15" i="8"/>
  <c r="AJ15" i="8"/>
  <c r="S15" i="8"/>
  <c r="R15" i="8"/>
  <c r="Q15" i="8"/>
  <c r="P15" i="8"/>
  <c r="CD14" i="8"/>
  <c r="CC14" i="8"/>
  <c r="CB14" i="8"/>
  <c r="BU14" i="8"/>
  <c r="BU15" i="8" s="1"/>
  <c r="BU16" i="8" s="1"/>
  <c r="BU17" i="8" s="1"/>
  <c r="BU18" i="8" s="1"/>
  <c r="BU19" i="8" s="1"/>
  <c r="BK14" i="8"/>
  <c r="BJ14" i="8"/>
  <c r="BI14" i="8"/>
  <c r="BH14" i="8"/>
  <c r="AL14" i="8"/>
  <c r="AK14" i="8"/>
  <c r="AJ14" i="8"/>
  <c r="S14" i="8"/>
  <c r="R14" i="8"/>
  <c r="Q14" i="8"/>
  <c r="P14" i="8"/>
  <c r="CD13" i="8"/>
  <c r="CC13" i="8"/>
  <c r="CB13" i="8"/>
  <c r="BK13" i="8"/>
  <c r="BJ13" i="8"/>
  <c r="BI13" i="8"/>
  <c r="BH13" i="8"/>
  <c r="AL13" i="8"/>
  <c r="AK13" i="8"/>
  <c r="AJ13" i="8"/>
  <c r="S13" i="8"/>
  <c r="R13" i="8"/>
  <c r="Q13" i="8"/>
  <c r="P13" i="8"/>
  <c r="CD12" i="8"/>
  <c r="CC12" i="8"/>
  <c r="CB12" i="8"/>
  <c r="BK12" i="8"/>
  <c r="BJ12" i="8"/>
  <c r="BI12" i="8"/>
  <c r="BH12" i="8"/>
  <c r="AL12" i="8"/>
  <c r="AK12" i="8"/>
  <c r="AJ12" i="8"/>
  <c r="S12" i="8"/>
  <c r="R12" i="8"/>
  <c r="Q12" i="8"/>
  <c r="P12" i="8"/>
  <c r="CD11" i="8"/>
  <c r="CC11" i="8"/>
  <c r="CB11" i="8"/>
  <c r="BK11" i="8"/>
  <c r="BJ11" i="8"/>
  <c r="BI11" i="8"/>
  <c r="BH11" i="8"/>
  <c r="AL11" i="8"/>
  <c r="AK11" i="8"/>
  <c r="AJ11" i="8"/>
  <c r="S11" i="8"/>
  <c r="R11" i="8"/>
  <c r="Q11" i="8"/>
  <c r="P11" i="8"/>
  <c r="CD10" i="8"/>
  <c r="CC10" i="8"/>
  <c r="CB10" i="8"/>
  <c r="BK10" i="8"/>
  <c r="BJ10" i="8"/>
  <c r="BI10" i="8"/>
  <c r="BH10" i="8"/>
  <c r="AL10" i="8"/>
  <c r="AK10" i="8"/>
  <c r="AJ10" i="8"/>
  <c r="S10" i="8"/>
  <c r="R10" i="8"/>
  <c r="Q10" i="8"/>
  <c r="P10" i="8"/>
  <c r="CD9" i="8"/>
  <c r="CC9" i="8"/>
  <c r="CB9" i="8"/>
  <c r="BK9" i="8"/>
  <c r="BJ9" i="8"/>
  <c r="BI9" i="8"/>
  <c r="BH9" i="8"/>
  <c r="AL9" i="8"/>
  <c r="AK9" i="8"/>
  <c r="AJ9" i="8"/>
  <c r="S9" i="8"/>
  <c r="R9" i="8"/>
  <c r="Q9" i="8"/>
  <c r="P9" i="8"/>
  <c r="CD8" i="8"/>
  <c r="CC8" i="8"/>
  <c r="CB8" i="8"/>
  <c r="BK8" i="8"/>
  <c r="BJ8" i="8"/>
  <c r="BI8" i="8"/>
  <c r="BH8" i="8"/>
  <c r="AL8" i="8"/>
  <c r="AK8" i="8"/>
  <c r="AJ8" i="8"/>
  <c r="S8" i="8"/>
  <c r="R8" i="8"/>
  <c r="Q8" i="8"/>
  <c r="P8" i="8"/>
  <c r="CD7" i="8"/>
  <c r="CC7" i="8"/>
  <c r="CB7" i="8"/>
  <c r="BK7" i="8"/>
  <c r="BJ7" i="8"/>
  <c r="BI7" i="8"/>
  <c r="BH7" i="8"/>
  <c r="AL7" i="8"/>
  <c r="AK7" i="8"/>
  <c r="AJ7" i="8"/>
  <c r="S7" i="8"/>
  <c r="R7" i="8"/>
  <c r="Q7" i="8"/>
  <c r="P7" i="8"/>
  <c r="CD6" i="8"/>
  <c r="CC6" i="8"/>
  <c r="CB6" i="8"/>
  <c r="BU6" i="8"/>
  <c r="BU7" i="8" s="1"/>
  <c r="BU8" i="8" s="1"/>
  <c r="BU9" i="8" s="1"/>
  <c r="BU10" i="8" s="1"/>
  <c r="BU11" i="8" s="1"/>
  <c r="BU12" i="8" s="1"/>
  <c r="BK6" i="8"/>
  <c r="BJ6" i="8"/>
  <c r="BI6" i="8"/>
  <c r="BH6" i="8"/>
  <c r="AL6" i="8"/>
  <c r="AK6" i="8"/>
  <c r="AJ6" i="8"/>
  <c r="S6" i="8"/>
  <c r="R6" i="8"/>
  <c r="Q6" i="8"/>
  <c r="P6" i="8"/>
  <c r="CD5" i="8"/>
  <c r="CC5" i="8"/>
  <c r="CB5" i="8"/>
  <c r="BK5" i="8"/>
  <c r="BJ5" i="8"/>
  <c r="BI5" i="8"/>
  <c r="BH5" i="8"/>
  <c r="AL5" i="8"/>
  <c r="AK5" i="8"/>
  <c r="AJ5" i="8"/>
  <c r="S5" i="8"/>
  <c r="R5" i="8"/>
  <c r="Q5" i="8"/>
  <c r="P5" i="8"/>
  <c r="CD4" i="8"/>
  <c r="CC4" i="8"/>
  <c r="CB4" i="8"/>
  <c r="BK4" i="8"/>
  <c r="BJ4" i="8"/>
  <c r="BI4" i="8"/>
  <c r="BH4" i="8"/>
  <c r="AL4" i="8"/>
  <c r="AK4" i="8"/>
  <c r="AJ4" i="8"/>
  <c r="S4" i="8"/>
  <c r="R4" i="8"/>
  <c r="Q4" i="8"/>
  <c r="P4" i="8"/>
  <c r="CD3" i="8"/>
  <c r="CC3" i="8"/>
  <c r="CB3" i="8"/>
  <c r="BU3" i="8"/>
  <c r="BK3" i="8"/>
  <c r="BJ3" i="8"/>
  <c r="BI3" i="8"/>
  <c r="BH3" i="8"/>
  <c r="BB3" i="8"/>
  <c r="BB4" i="8" s="1"/>
  <c r="BB5" i="8" s="1"/>
  <c r="BB6" i="8" s="1"/>
  <c r="BB7" i="8" s="1"/>
  <c r="BB8" i="8" s="1"/>
  <c r="BB9" i="8" s="1"/>
  <c r="BB10" i="8" s="1"/>
  <c r="BB11" i="8" s="1"/>
  <c r="BB12" i="8" s="1"/>
  <c r="BB13" i="8" s="1"/>
  <c r="BB14" i="8" s="1"/>
  <c r="BB15" i="8" s="1"/>
  <c r="BB16" i="8" s="1"/>
  <c r="BB17" i="8" s="1"/>
  <c r="BB18" i="8" s="1"/>
  <c r="BB19" i="8" s="1"/>
  <c r="BB20" i="8" s="1"/>
  <c r="BB21" i="8" s="1"/>
  <c r="BB22" i="8" s="1"/>
  <c r="BB23" i="8" s="1"/>
  <c r="BB24" i="8" s="1"/>
  <c r="BB25" i="8" s="1"/>
  <c r="AT3" i="8"/>
  <c r="AT4" i="8" s="1"/>
  <c r="AT5" i="8" s="1"/>
  <c r="AT6" i="8" s="1"/>
  <c r="AT7" i="8" s="1"/>
  <c r="AT8" i="8" s="1"/>
  <c r="AT9" i="8" s="1"/>
  <c r="AT10" i="8" s="1"/>
  <c r="AT11" i="8" s="1"/>
  <c r="AT12" i="8" s="1"/>
  <c r="AT13" i="8" s="1"/>
  <c r="AT14" i="8" s="1"/>
  <c r="AT15" i="8" s="1"/>
  <c r="AT16" i="8" s="1"/>
  <c r="AT17" i="8" s="1"/>
  <c r="AT18" i="8" s="1"/>
  <c r="AT19" i="8" s="1"/>
  <c r="AT20" i="8" s="1"/>
  <c r="AT21" i="8" s="1"/>
  <c r="AT22" i="8" s="1"/>
  <c r="AT23" i="8" s="1"/>
  <c r="AT24" i="8" s="1"/>
  <c r="AT25" i="8" s="1"/>
  <c r="AL3" i="8"/>
  <c r="AK3" i="8"/>
  <c r="AJ3" i="8"/>
  <c r="S3" i="8"/>
  <c r="R3" i="8"/>
  <c r="Q3" i="8"/>
  <c r="P3" i="8"/>
  <c r="CD2" i="8"/>
  <c r="CC2" i="8"/>
  <c r="CB2" i="8"/>
  <c r="BK2" i="8"/>
  <c r="BJ2" i="8"/>
  <c r="BI2" i="8"/>
  <c r="BH2" i="8"/>
  <c r="AL2" i="8"/>
  <c r="AK2" i="8"/>
  <c r="AJ2" i="8"/>
  <c r="S2" i="8"/>
  <c r="R2" i="8"/>
  <c r="Q2" i="8"/>
  <c r="P2" i="8"/>
  <c r="AA40" i="9" l="1"/>
  <c r="AA39" i="9"/>
  <c r="AA38" i="9"/>
  <c r="T38" i="9"/>
  <c r="P35" i="9"/>
  <c r="O35" i="9"/>
  <c r="N35" i="9"/>
  <c r="M35" i="9"/>
  <c r="L35" i="9"/>
  <c r="P34" i="9"/>
  <c r="O34" i="9"/>
  <c r="N34" i="9"/>
  <c r="M34" i="9"/>
  <c r="L34" i="9"/>
  <c r="P33" i="9"/>
  <c r="O33" i="9"/>
  <c r="N33" i="9"/>
  <c r="M33" i="9"/>
  <c r="L33" i="9"/>
  <c r="P32" i="9"/>
  <c r="O32" i="9"/>
  <c r="N32" i="9"/>
  <c r="M32" i="9"/>
  <c r="L32" i="9"/>
  <c r="P31" i="9"/>
  <c r="O31" i="9"/>
  <c r="N31" i="9"/>
  <c r="M31" i="9"/>
  <c r="L31" i="9"/>
  <c r="P30" i="9"/>
  <c r="O30" i="9"/>
  <c r="N30" i="9"/>
  <c r="M30" i="9"/>
  <c r="L30" i="9"/>
  <c r="P29" i="9"/>
  <c r="O29" i="9"/>
  <c r="N29" i="9"/>
  <c r="M29" i="9"/>
  <c r="L29" i="9"/>
  <c r="P28" i="9"/>
  <c r="O28" i="9"/>
  <c r="N28" i="9"/>
  <c r="M28" i="9"/>
  <c r="L28" i="9"/>
  <c r="P27" i="9"/>
  <c r="O27" i="9"/>
  <c r="N27" i="9"/>
  <c r="M27" i="9"/>
  <c r="L27" i="9"/>
  <c r="P26" i="9"/>
  <c r="O26" i="9"/>
  <c r="N26" i="9"/>
  <c r="M26" i="9"/>
  <c r="L26" i="9"/>
  <c r="P25" i="9"/>
  <c r="O25" i="9"/>
  <c r="N25" i="9"/>
  <c r="M25" i="9"/>
  <c r="L25" i="9"/>
  <c r="P24" i="9"/>
  <c r="O24" i="9"/>
  <c r="N24" i="9"/>
  <c r="M24" i="9"/>
  <c r="L24" i="9"/>
  <c r="P23" i="9"/>
  <c r="O23" i="9"/>
  <c r="N23" i="9"/>
  <c r="M23" i="9"/>
  <c r="L23" i="9"/>
  <c r="P22" i="9"/>
  <c r="O22" i="9"/>
  <c r="N22" i="9"/>
  <c r="M22" i="9"/>
  <c r="L22" i="9"/>
  <c r="P21" i="9"/>
  <c r="O21" i="9"/>
  <c r="N21" i="9"/>
  <c r="M21" i="9"/>
  <c r="L21" i="9"/>
  <c r="P20" i="9"/>
  <c r="O20" i="9"/>
  <c r="N20" i="9"/>
  <c r="M20" i="9"/>
  <c r="L20" i="9"/>
  <c r="P19" i="9"/>
  <c r="O19" i="9"/>
  <c r="N19" i="9"/>
  <c r="M19" i="9"/>
  <c r="L19" i="9"/>
  <c r="P18" i="9"/>
  <c r="O18" i="9"/>
  <c r="N18" i="9"/>
  <c r="M18" i="9"/>
  <c r="L18" i="9"/>
  <c r="P17" i="9"/>
  <c r="O17" i="9"/>
  <c r="N17" i="9"/>
  <c r="M17" i="9"/>
  <c r="L17" i="9"/>
  <c r="P16" i="9"/>
  <c r="O16" i="9"/>
  <c r="N16" i="9"/>
  <c r="M16" i="9"/>
  <c r="L16" i="9"/>
  <c r="P15" i="9"/>
  <c r="O15" i="9"/>
  <c r="N15" i="9"/>
  <c r="M15" i="9"/>
  <c r="L15" i="9"/>
  <c r="P14" i="9"/>
  <c r="O14" i="9"/>
  <c r="N14" i="9"/>
  <c r="M14" i="9"/>
  <c r="L14" i="9"/>
  <c r="P13" i="9"/>
  <c r="O13" i="9"/>
  <c r="N13" i="9"/>
  <c r="M13" i="9"/>
  <c r="L13" i="9"/>
  <c r="P12" i="9"/>
  <c r="O12" i="9"/>
  <c r="N12" i="9"/>
  <c r="M12" i="9"/>
  <c r="L12" i="9"/>
  <c r="P11" i="9"/>
  <c r="O11" i="9"/>
  <c r="N11" i="9"/>
  <c r="M11" i="9"/>
  <c r="L11" i="9"/>
  <c r="P10" i="9"/>
  <c r="O10" i="9"/>
  <c r="N10" i="9"/>
  <c r="M10" i="9"/>
  <c r="L10" i="9"/>
  <c r="P9" i="9"/>
  <c r="O9" i="9"/>
  <c r="N9" i="9"/>
  <c r="M9" i="9"/>
  <c r="L9" i="9"/>
  <c r="P8" i="9"/>
  <c r="O8" i="9"/>
  <c r="N8" i="9"/>
  <c r="M8" i="9"/>
  <c r="L8" i="9"/>
  <c r="P7" i="9"/>
  <c r="O7" i="9"/>
  <c r="N7" i="9"/>
  <c r="M7" i="9"/>
  <c r="L7" i="9"/>
  <c r="P6" i="9"/>
  <c r="O6" i="9"/>
  <c r="N6" i="9"/>
  <c r="M6" i="9"/>
  <c r="L6" i="9"/>
  <c r="P5" i="9"/>
  <c r="O5" i="9"/>
  <c r="N5" i="9"/>
  <c r="M5" i="9"/>
  <c r="L5" i="9"/>
  <c r="P4" i="9"/>
  <c r="O4" i="9"/>
  <c r="N4" i="9"/>
  <c r="M4" i="9"/>
  <c r="L4" i="9"/>
  <c r="P3" i="9"/>
  <c r="O3" i="9"/>
  <c r="N3" i="9"/>
  <c r="M3" i="9"/>
  <c r="L3" i="9"/>
  <c r="P2" i="9"/>
  <c r="O2" i="9"/>
  <c r="N2" i="9"/>
  <c r="M2" i="9"/>
  <c r="L2" i="9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2" i="9"/>
  <c r="L40" i="9" s="1"/>
  <c r="L46" i="9" s="1"/>
  <c r="Y38" i="6"/>
  <c r="Y39" i="6" s="1"/>
  <c r="B10" i="6"/>
  <c r="L38" i="9" l="1"/>
  <c r="L44" i="9" s="1"/>
  <c r="L39" i="9"/>
  <c r="L45" i="9" s="1"/>
  <c r="N8" i="5" l="1"/>
  <c r="N7" i="5"/>
  <c r="N6" i="5"/>
  <c r="N5" i="5"/>
  <c r="N4" i="5"/>
  <c r="N3" i="5"/>
  <c r="N2" i="5"/>
  <c r="L3" i="5"/>
  <c r="L4" i="5"/>
  <c r="L5" i="5"/>
  <c r="L6" i="5"/>
  <c r="L7" i="5"/>
  <c r="L8" i="5"/>
  <c r="L2" i="5"/>
  <c r="G3" i="5"/>
  <c r="G4" i="5"/>
  <c r="M4" i="5" s="1"/>
  <c r="G5" i="5"/>
  <c r="G6" i="5"/>
  <c r="M6" i="5" s="1"/>
  <c r="G7" i="5"/>
  <c r="G8" i="5"/>
  <c r="G9" i="5"/>
  <c r="G10" i="5"/>
  <c r="G11" i="5"/>
  <c r="G12" i="5"/>
  <c r="G13" i="5"/>
  <c r="G14" i="5"/>
  <c r="G15" i="5"/>
  <c r="M8" i="5" s="1"/>
  <c r="G16" i="5"/>
  <c r="G17" i="5"/>
  <c r="G18" i="5"/>
  <c r="G19" i="5"/>
  <c r="G20" i="5"/>
  <c r="G21" i="5"/>
  <c r="G22" i="5"/>
  <c r="G2" i="5"/>
  <c r="M2" i="5" s="1"/>
  <c r="M5" i="5" l="1"/>
  <c r="M7" i="5"/>
  <c r="M3" i="5"/>
  <c r="F56" i="7"/>
  <c r="F57" i="7"/>
  <c r="F58" i="7"/>
  <c r="F59" i="7"/>
  <c r="F60" i="7"/>
  <c r="F61" i="7"/>
  <c r="F55" i="7"/>
  <c r="R8" i="6"/>
  <c r="O8" i="6" s="1"/>
  <c r="R7" i="6"/>
  <c r="O7" i="6" s="1"/>
  <c r="R6" i="6"/>
  <c r="O6" i="6" s="1"/>
  <c r="R5" i="6"/>
  <c r="O5" i="6" s="1"/>
  <c r="R4" i="6"/>
  <c r="O4" i="6" s="1"/>
  <c r="R3" i="6"/>
  <c r="O3" i="6" s="1"/>
  <c r="R2" i="6"/>
  <c r="N2" i="6" s="1"/>
  <c r="E4" i="6"/>
  <c r="I3" i="6"/>
  <c r="F3" i="6" s="1"/>
  <c r="I4" i="6"/>
  <c r="F4" i="6" s="1"/>
  <c r="I5" i="6"/>
  <c r="F5" i="6" s="1"/>
  <c r="I6" i="6"/>
  <c r="F6" i="6" s="1"/>
  <c r="I7" i="6"/>
  <c r="F7" i="6" s="1"/>
  <c r="I8" i="6"/>
  <c r="F8" i="6" s="1"/>
  <c r="I2" i="6"/>
  <c r="E2" i="6" s="1"/>
  <c r="B3" i="6"/>
  <c r="B4" i="6"/>
  <c r="B5" i="6"/>
  <c r="B6" i="6"/>
  <c r="B7" i="6"/>
  <c r="B8" i="6"/>
  <c r="B9" i="6"/>
  <c r="B2" i="6"/>
  <c r="D13" i="6"/>
  <c r="O2" i="6" l="1"/>
  <c r="N5" i="6"/>
  <c r="E8" i="6"/>
  <c r="F2" i="6"/>
  <c r="E7" i="6"/>
  <c r="E5" i="6"/>
  <c r="E3" i="6"/>
  <c r="N6" i="6"/>
  <c r="E6" i="6"/>
  <c r="N4" i="6"/>
  <c r="N8" i="6"/>
  <c r="N3" i="6"/>
  <c r="N7" i="6"/>
  <c r="D43" i="3" l="1"/>
  <c r="S39" i="3"/>
  <c r="Q39" i="3" s="1"/>
  <c r="S38" i="3"/>
  <c r="Q38" i="3" s="1"/>
  <c r="S37" i="3"/>
  <c r="Q37" i="3" s="1"/>
  <c r="S36" i="3"/>
  <c r="Q36" i="3" s="1"/>
  <c r="S35" i="3"/>
  <c r="Q35" i="3" s="1"/>
  <c r="S34" i="3"/>
  <c r="P34" i="3" s="1"/>
  <c r="S33" i="3"/>
  <c r="Q33" i="3" s="1"/>
  <c r="I39" i="3"/>
  <c r="F39" i="3" s="1"/>
  <c r="I38" i="3"/>
  <c r="E38" i="3" s="1"/>
  <c r="I37" i="3"/>
  <c r="E37" i="3" s="1"/>
  <c r="I36" i="3"/>
  <c r="F36" i="3" s="1"/>
  <c r="I35" i="3"/>
  <c r="E35" i="3" s="1"/>
  <c r="I34" i="3"/>
  <c r="E34" i="3" s="1"/>
  <c r="I33" i="3"/>
  <c r="E33" i="3" s="1"/>
  <c r="B40" i="3"/>
  <c r="B39" i="3"/>
  <c r="B38" i="3"/>
  <c r="B37" i="3"/>
  <c r="B36" i="3"/>
  <c r="B35" i="3"/>
  <c r="B34" i="3"/>
  <c r="B33" i="3"/>
  <c r="F79" i="4"/>
  <c r="F80" i="4"/>
  <c r="F81" i="4"/>
  <c r="F82" i="4"/>
  <c r="F83" i="4"/>
  <c r="F84" i="4"/>
  <c r="F85" i="4"/>
  <c r="F86" i="4"/>
  <c r="F87" i="4"/>
  <c r="F88" i="4"/>
  <c r="F89" i="4"/>
  <c r="F78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49" i="4"/>
  <c r="B3" i="3"/>
  <c r="B4" i="3"/>
  <c r="B5" i="3"/>
  <c r="B6" i="3"/>
  <c r="B7" i="3"/>
  <c r="B8" i="3"/>
  <c r="B9" i="3"/>
  <c r="B2" i="3"/>
  <c r="S8" i="3"/>
  <c r="P8" i="3" s="1"/>
  <c r="S7" i="3"/>
  <c r="Q7" i="3" s="1"/>
  <c r="S6" i="3"/>
  <c r="Q6" i="3" s="1"/>
  <c r="S5" i="3"/>
  <c r="Q5" i="3" s="1"/>
  <c r="S4" i="3"/>
  <c r="Q4" i="3" s="1"/>
  <c r="S3" i="3"/>
  <c r="Q3" i="3" s="1"/>
  <c r="S2" i="3"/>
  <c r="Q2" i="3" s="1"/>
  <c r="E12" i="3"/>
  <c r="J3" i="3"/>
  <c r="E3" i="3" s="1"/>
  <c r="J4" i="3"/>
  <c r="E4" i="3" s="1"/>
  <c r="J5" i="3"/>
  <c r="E5" i="3" s="1"/>
  <c r="J6" i="3"/>
  <c r="E6" i="3" s="1"/>
  <c r="J7" i="3"/>
  <c r="E7" i="3" s="1"/>
  <c r="J8" i="3"/>
  <c r="E8" i="3" s="1"/>
  <c r="J2" i="3"/>
  <c r="F2" i="3" s="1"/>
  <c r="P36" i="3" l="1"/>
  <c r="P38" i="3"/>
  <c r="Q34" i="3"/>
  <c r="F38" i="3"/>
  <c r="P33" i="3"/>
  <c r="P35" i="3"/>
  <c r="P37" i="3"/>
  <c r="P39" i="3"/>
  <c r="F37" i="3"/>
  <c r="E39" i="3"/>
  <c r="F33" i="3"/>
  <c r="F35" i="3"/>
  <c r="F34" i="3"/>
  <c r="E36" i="3"/>
  <c r="P4" i="3"/>
  <c r="Q8" i="3"/>
  <c r="P6" i="3"/>
  <c r="P2" i="3"/>
  <c r="P3" i="3"/>
  <c r="P5" i="3"/>
  <c r="P7" i="3"/>
  <c r="F6" i="3"/>
  <c r="F8" i="3"/>
  <c r="F4" i="3"/>
  <c r="E2" i="3"/>
  <c r="F7" i="3"/>
  <c r="F5" i="3"/>
  <c r="F3" i="3"/>
</calcChain>
</file>

<file path=xl/sharedStrings.xml><?xml version="1.0" encoding="utf-8"?>
<sst xmlns="http://schemas.openxmlformats.org/spreadsheetml/2006/main" count="6448" uniqueCount="325">
  <si>
    <t>results are for data stored in filename: G-palSexBias.gen</t>
  </si>
  <si>
    <t>The tests are two sided and based on 10000 randomisations.</t>
  </si>
  <si>
    <t>PgpX11 X PgpX13</t>
  </si>
  <si>
    <t>PgpX11 X Pgp24</t>
  </si>
  <si>
    <t>PgpX11 X B11</t>
  </si>
  <si>
    <t>PgpX11 X BX104</t>
  </si>
  <si>
    <t>PgpX11 X C102</t>
  </si>
  <si>
    <t>PgpX11 X GpCag</t>
  </si>
  <si>
    <t>PgpX13 X Pgp24</t>
  </si>
  <si>
    <t>PgpX13 X B11</t>
  </si>
  <si>
    <t>PgpX13 X BX104</t>
  </si>
  <si>
    <t>PgpX13 X C102</t>
  </si>
  <si>
    <t>PgpX13 X GpCag</t>
  </si>
  <si>
    <t>Pgp24 X B11</t>
  </si>
  <si>
    <t>Pgp24 X BX104</t>
  </si>
  <si>
    <t>Pgp24 X C102</t>
  </si>
  <si>
    <t>Pgp24 X GpCag</t>
  </si>
  <si>
    <t>B11 X BX104</t>
  </si>
  <si>
    <t>B11 X C102</t>
  </si>
  <si>
    <t>B11 X GpCag</t>
  </si>
  <si>
    <t>BX104 X C102</t>
  </si>
  <si>
    <t>BX104 X GpCag</t>
  </si>
  <si>
    <t>C102 X GpCag</t>
  </si>
  <si>
    <t>Locus pair</t>
  </si>
  <si>
    <t>p-value</t>
  </si>
  <si>
    <t>P-value for genotypic disequilibrium</t>
  </si>
  <si>
    <t>based on      10000 permutations.</t>
  </si>
  <si>
    <t xml:space="preserve"> For locus : PgpX11</t>
  </si>
  <si>
    <t>Allele</t>
  </si>
  <si>
    <t xml:space="preserve">  Capf</t>
  </si>
  <si>
    <t xml:space="preserve"> Theta</t>
  </si>
  <si>
    <t>Smallf</t>
  </si>
  <si>
    <t xml:space="preserve">    NA</t>
  </si>
  <si>
    <t xml:space="preserve">  All</t>
  </si>
  <si>
    <t xml:space="preserve"> For locus : PgpX13</t>
  </si>
  <si>
    <t xml:space="preserve"> For locus : Pgp24</t>
  </si>
  <si>
    <t xml:space="preserve"> For locus : B11</t>
  </si>
  <si>
    <t xml:space="preserve"> For locus : BX104</t>
  </si>
  <si>
    <t xml:space="preserve"> For locus : C102</t>
  </si>
  <si>
    <t xml:space="preserve"> For locus : GpCag</t>
  </si>
  <si>
    <t>PgpX11</t>
  </si>
  <si>
    <t>Theta</t>
  </si>
  <si>
    <t>All</t>
  </si>
  <si>
    <t>PgpX13</t>
  </si>
  <si>
    <t>Pgp24</t>
  </si>
  <si>
    <t>B11</t>
  </si>
  <si>
    <t>BX104</t>
  </si>
  <si>
    <t>C102</t>
  </si>
  <si>
    <t>GpCag</t>
  </si>
  <si>
    <t>Jackknifingoverloci.</t>
  </si>
  <si>
    <t>Locus</t>
  </si>
  <si>
    <t>FST</t>
  </si>
  <si>
    <t>FIS</t>
  </si>
  <si>
    <t>li</t>
  </si>
  <si>
    <t>ls</t>
  </si>
  <si>
    <t>StdrdErr</t>
  </si>
  <si>
    <t>p-values</t>
  </si>
  <si>
    <t>t</t>
  </si>
  <si>
    <t>n</t>
  </si>
  <si>
    <t>ratio</t>
  </si>
  <si>
    <t>MissingData</t>
  </si>
  <si>
    <t>Spearman's rank correlation rho</t>
  </si>
  <si>
    <t>data:  FIS and FST</t>
  </si>
  <si>
    <t>alternative hypothesis: true rho is greater than 0</t>
  </si>
  <si>
    <t>sample estimates:</t>
  </si>
  <si>
    <t xml:space="preserve">       rho </t>
  </si>
  <si>
    <t>data:  FIS and MissingData</t>
  </si>
  <si>
    <t>S = 32, p-value = 0.1768</t>
  </si>
  <si>
    <t xml:space="preserve">      rho </t>
  </si>
  <si>
    <t>data:  Allele and Capf</t>
  </si>
  <si>
    <t>S = 215.99, p-value = 0.5212</t>
  </si>
  <si>
    <t>alternative hypothesis: true rho is less than 0</t>
  </si>
  <si>
    <t>S = 244.86, p-value = 0.6722</t>
  </si>
  <si>
    <t>S = 210.98, p-value = 0.5476</t>
  </si>
  <si>
    <t>S = 2867.1, p-value = 0.3125</t>
  </si>
  <si>
    <t>p</t>
  </si>
  <si>
    <t>weight</t>
  </si>
  <si>
    <t>&gt; LinearModel.1 &lt;- lm(Capf ~ Allele, data=Dataset, weights=weight)</t>
  </si>
  <si>
    <t>&gt; summary(LinearModel.1)</t>
  </si>
  <si>
    <t>Call:</t>
  </si>
  <si>
    <t>lm(formula = Capf ~ Allele, data = Dataset, weights = weight)</t>
  </si>
  <si>
    <t>Weighted Residuals:</t>
  </si>
  <si>
    <t xml:space="preserve">     Min       1Q   Median       3Q      Max </t>
  </si>
  <si>
    <t xml:space="preserve">-0.05035 -0.03189 -0.02072  0.04308  0.10129 </t>
  </si>
  <si>
    <t>Coefficients:</t>
  </si>
  <si>
    <t xml:space="preserve">             Estimate Std. Error t value Pr(&gt;|t|)</t>
  </si>
  <si>
    <t>(Intercept) 0.1339955  0.6164337   0.217    0.830</t>
  </si>
  <si>
    <t>Allele      0.0008718  0.0034822   0.250    0.805</t>
  </si>
  <si>
    <t>Residual standard error: 0.04486 on 23 degrees of freedom</t>
  </si>
  <si>
    <t>Multiple R-squared:  0.002718,</t>
  </si>
  <si>
    <t xml:space="preserve">Adjusted R-squared:  -0.04064 </t>
  </si>
  <si>
    <t>F-statistic: 0.06269 on 1 and 23 DF,  p-value: 0.8045</t>
  </si>
  <si>
    <t>&gt; LinearModel.2 &lt;- lm(Smallf ~ Allele, data=Dataset, weights=weight)</t>
  </si>
  <si>
    <t>&gt; summary(LinearModel.2)</t>
  </si>
  <si>
    <t>lm(formula = Smallf ~ Allele, data = Dataset, weights = weight)</t>
  </si>
  <si>
    <t xml:space="preserve">      Min        1Q    Median        3Q       Max </t>
  </si>
  <si>
    <t xml:space="preserve">-0.112133 -0.072106 -0.003849  0.044948  0.127909 </t>
  </si>
  <si>
    <t>(Intercept)  0.537326   1.069679   0.502    0.620</t>
  </si>
  <si>
    <t>Allele      -0.002346   0.006054  -0.388    0.702</t>
  </si>
  <si>
    <t>Residual standard error: 0.07694 on 22 degrees of freedom</t>
  </si>
  <si>
    <t xml:space="preserve">  (1 observation deleted due to missingness)</t>
  </si>
  <si>
    <t>Multiple R-squared:  0.006782,</t>
  </si>
  <si>
    <t xml:space="preserve">Adjusted R-squared:  -0.03836 </t>
  </si>
  <si>
    <t>F-statistic: 0.1502 on 1 and 22 DF,  p-value: 0.7021</t>
  </si>
  <si>
    <t>S = 506.77, p-value = 0.001633</t>
  </si>
  <si>
    <t>&gt; LinearModel.3 &lt;- lm(Capf ~ Allele, data=Dataset, weights=weight)</t>
  </si>
  <si>
    <t>&gt; summary(LinearModel.3)</t>
  </si>
  <si>
    <t xml:space="preserve">-0.098633 -0.019830 -0.012604  0.006025  0.111897 </t>
  </si>
  <si>
    <t>(Intercept)  1.741104   1.644086   1.059    0.315</t>
  </si>
  <si>
    <t>Allele      -0.008486   0.009116  -0.931    0.374</t>
  </si>
  <si>
    <t>Residual standard error: 0.05275 on 10 degrees of freedom</t>
  </si>
  <si>
    <t>Multiple R-squared:  0.07975,</t>
  </si>
  <si>
    <t xml:space="preserve">Adjusted R-squared:  -0.01228 </t>
  </si>
  <si>
    <t>F-statistic: 0.8666 on 1 and 10 DF,  p-value: 0.3738</t>
  </si>
  <si>
    <t>S = 4, p-value = 0.8333</t>
  </si>
  <si>
    <t xml:space="preserve">rho </t>
  </si>
  <si>
    <t>S = 81.988, p-value = 0.5224</t>
  </si>
  <si>
    <t>FIS_StutterCorrected</t>
  </si>
  <si>
    <t>Afetr stuttering correction</t>
  </si>
  <si>
    <t>S = 28.912, p-value = 0.6291</t>
  </si>
  <si>
    <t>p-values(onesided)</t>
  </si>
  <si>
    <t>p-values(two-sided)</t>
  </si>
  <si>
    <t>Spearman'srankcorrelationrho</t>
  </si>
  <si>
    <t>S=76,p-value=0.8022</t>
  </si>
  <si>
    <t>S=32,p-value=0.1768</t>
  </si>
  <si>
    <t>rho</t>
  </si>
  <si>
    <t>B11andBX104correctedforstuttering</t>
  </si>
  <si>
    <t>dataFISandFST</t>
  </si>
  <si>
    <t>dataFISandMissingData</t>
  </si>
  <si>
    <t>alternativehypothesistruerhoisgreaterthan0</t>
  </si>
  <si>
    <t>sampleestimates</t>
  </si>
  <si>
    <t>S = 48, p-value = 0.3913</t>
  </si>
  <si>
    <t>S = 26, p-value = 0.1179</t>
  </si>
  <si>
    <t>S = 14, p-value = 0.1208</t>
  </si>
  <si>
    <t>Females</t>
  </si>
  <si>
    <t>p-BY</t>
  </si>
  <si>
    <t xml:space="preserve"> Over all loci</t>
  </si>
  <si>
    <t>Jackknifing over populations.</t>
  </si>
  <si>
    <t xml:space="preserve"> Total</t>
  </si>
  <si>
    <t xml:space="preserve">      </t>
  </si>
  <si>
    <t xml:space="preserve"> Jackknifing over loci.</t>
  </si>
  <si>
    <t xml:space="preserve"> total</t>
  </si>
  <si>
    <t xml:space="preserve">         Bootstrapping over Loci.</t>
  </si>
  <si>
    <t xml:space="preserve">         95% Confidence Interval.</t>
  </si>
  <si>
    <t xml:space="preserve">  CapF</t>
  </si>
  <si>
    <t xml:space="preserve"> theta</t>
  </si>
  <si>
    <t>StrdErr</t>
  </si>
  <si>
    <t>p-value (two sided)</t>
  </si>
  <si>
    <t>S = 47.928, p-value = 0.3789</t>
  </si>
  <si>
    <t xml:space="preserve">    rho </t>
  </si>
  <si>
    <t>S = 34.81, p-value = 0.2013</t>
  </si>
  <si>
    <t>S = 228, p-value = 0.4622</t>
  </si>
  <si>
    <t xml:space="preserve">        rho </t>
  </si>
  <si>
    <t>S = 220, p-value = 0.7714</t>
  </si>
  <si>
    <t>S = 222, p-value = 0.4894</t>
  </si>
  <si>
    <t xml:space="preserve">         rho </t>
  </si>
  <si>
    <t>S = 96, p-value = 0.04405</t>
  </si>
  <si>
    <t xml:space="preserve">         1          2          3          4          5          6          7 </t>
  </si>
  <si>
    <t xml:space="preserve">-0.0036569  0.0041964  0.0013562  0.0009785 -0.0053034  0.0017326  0.0036188 </t>
  </si>
  <si>
    <t xml:space="preserve">             Estimate Std. Error t value Pr(&gt;|t|)  </t>
  </si>
  <si>
    <t>(Intercept)  0.476989   0.121325   3.932   0.0111 *</t>
  </si>
  <si>
    <t>Allele      -0.002577   0.000675  -3.818   0.0124 *</t>
  </si>
  <si>
    <t>---</t>
  </si>
  <si>
    <t>Signif. codes:  0 '***' 0.001 '**' 0.01 '*' 0.05 '.' 0.1 ' ' 1</t>
  </si>
  <si>
    <t>Residual standard error: 0.00395 on 5 degrees of freedom</t>
  </si>
  <si>
    <t>Multiple R-squared:  0.7446,</t>
  </si>
  <si>
    <t xml:space="preserve">Adjusted R-squared:  0.6935 </t>
  </si>
  <si>
    <t>F-statistic: 14.58 on 1 and 5 DF,  p-value: 0.0124</t>
  </si>
  <si>
    <t xml:space="preserve">-0.0088622  0.0103444 -0.0080991  0.0184144 -0.0158386  0.0008587  0.0125406 </t>
  </si>
  <si>
    <t xml:space="preserve">             Estimate Std. Error t value Pr(&gt;|t|)   </t>
  </si>
  <si>
    <t>(Intercept)  2.021098   0.434207   4.655  0.00556 **</t>
  </si>
  <si>
    <t>Allele      -0.010687   0.002416  -4.424  0.00687 **</t>
  </si>
  <si>
    <t>Residual standard error: 0.01414 on 5 degrees of freedom</t>
  </si>
  <si>
    <t>Multiple R-squared:  0.7965,</t>
  </si>
  <si>
    <t xml:space="preserve">Adjusted R-squared:  0.7558 </t>
  </si>
  <si>
    <t>F-statistic: 19.57 on 1 and 5 DF,  p-value: 0.006865</t>
  </si>
  <si>
    <t>pop</t>
  </si>
  <si>
    <t xml:space="preserve">   Null Present</t>
  </si>
  <si>
    <t>Brookfield 2</t>
  </si>
  <si>
    <t xml:space="preserve">PgpX11         </t>
  </si>
  <si>
    <t>no</t>
  </si>
  <si>
    <t xml:space="preserve">PgpX13         </t>
  </si>
  <si>
    <t xml:space="preserve">Pgp24          </t>
  </si>
  <si>
    <t xml:space="preserve">B11            </t>
  </si>
  <si>
    <t xml:space="preserve">BX104          </t>
  </si>
  <si>
    <t xml:space="preserve">C102           </t>
  </si>
  <si>
    <t xml:space="preserve">GpCag          </t>
  </si>
  <si>
    <t>stuttering</t>
  </si>
  <si>
    <t>yes</t>
  </si>
  <si>
    <t>N</t>
  </si>
  <si>
    <t>NBlks Exp</t>
  </si>
  <si>
    <t>NBlksObs</t>
  </si>
  <si>
    <t>ObsBlks</t>
  </si>
  <si>
    <t>data:  FIS and ObsBlks</t>
  </si>
  <si>
    <t>S = 779, p-value = 0.03468</t>
  </si>
  <si>
    <t>NA</t>
  </si>
  <si>
    <t>Fis for F</t>
  </si>
  <si>
    <t xml:space="preserve"> Fst for F</t>
  </si>
  <si>
    <t xml:space="preserve"> Relat for F</t>
  </si>
  <si>
    <t xml:space="preserve"> Ho for F</t>
  </si>
  <si>
    <t xml:space="preserve"> Hs for F</t>
  </si>
  <si>
    <t>Fis for M</t>
  </si>
  <si>
    <t xml:space="preserve"> Fst for M</t>
  </si>
  <si>
    <t xml:space="preserve"> Relat for M</t>
  </si>
  <si>
    <t xml:space="preserve"> Ho for M</t>
  </si>
  <si>
    <t xml:space="preserve"> Hs for M</t>
  </si>
  <si>
    <t>Fis overall</t>
  </si>
  <si>
    <t xml:space="preserve"> Fst overall</t>
  </si>
  <si>
    <t xml:space="preserve"> Relat overall</t>
  </si>
  <si>
    <t xml:space="preserve"> Ho overall</t>
  </si>
  <si>
    <t xml:space="preserve"> Hs overall</t>
  </si>
  <si>
    <t>NB F</t>
  </si>
  <si>
    <t xml:space="preserve"> mean assignment</t>
  </si>
  <si>
    <t xml:space="preserve"> var assignment</t>
  </si>
  <si>
    <t>NB M</t>
  </si>
  <si>
    <t>p_value for assignment Ttest</t>
  </si>
  <si>
    <t>p_value for variance assignment test</t>
  </si>
  <si>
    <t>p_value for Fst test</t>
  </si>
  <si>
    <t>Females in Zs, B11 and BX104 corrected for stuttering (Zs: zones contenant tous les pièges d'un disque d'au plus 1km de diamètre)</t>
  </si>
  <si>
    <t>data</t>
  </si>
  <si>
    <t xml:space="preserve">  FIS and FST</t>
  </si>
  <si>
    <t>S = 30, p-value = 0.4014</t>
  </si>
  <si>
    <t>alternative hypothesis</t>
  </si>
  <si>
    <t xml:space="preserve"> true rho is greater than 0</t>
  </si>
  <si>
    <t>sample estimates</t>
  </si>
  <si>
    <t xml:space="preserve">  FIS and MissingData</t>
  </si>
  <si>
    <t>S = 20, p-value = 0.2097</t>
  </si>
  <si>
    <t>A1</t>
  </si>
  <si>
    <t>A2</t>
  </si>
  <si>
    <t>A3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</si>
  <si>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</si>
  <si>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</si>
  <si>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</si>
  <si>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</si>
  <si>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</si>
  <si>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</si>
  <si>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</si>
  <si>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</si>
  <si>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</si>
  <si>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</si>
  <si>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</si>
  <si>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</si>
  <si>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</si>
  <si>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</si>
  <si>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</si>
  <si>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</si>
  <si>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</si>
  <si>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</si>
  <si>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</si>
  <si>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</si>
  <si>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</si>
  <si>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</si>
  <si>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</si>
  <si>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</si>
  <si>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</si>
  <si>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H29</t>
  </si>
  <si>
    <t>H30</t>
  </si>
  <si>
    <t>H31</t>
  </si>
  <si>
    <t>H32</t>
  </si>
  <si>
    <t>H33</t>
  </si>
  <si>
    <t>H34</t>
  </si>
  <si>
    <t>Au moins 2 mouches</t>
  </si>
  <si>
    <t>LN(DGeo)</t>
  </si>
  <si>
    <t>F_R</t>
  </si>
  <si>
    <t>DGeo</t>
  </si>
  <si>
    <t>b</t>
  </si>
  <si>
    <t>Average</t>
  </si>
  <si>
    <t>Nb</t>
  </si>
  <si>
    <t>Nem</t>
  </si>
  <si>
    <t>R²</t>
  </si>
  <si>
    <t>FIS Expliqué par les nuls</t>
  </si>
  <si>
    <t>Without BX104</t>
  </si>
  <si>
    <t>FIS résiduel</t>
  </si>
  <si>
    <t>Zs</t>
  </si>
  <si>
    <t>LD</t>
  </si>
  <si>
    <t>Infinite</t>
  </si>
  <si>
    <t>Coancestry</t>
  </si>
  <si>
    <t>Ne</t>
  </si>
  <si>
    <t>Estim</t>
  </si>
  <si>
    <t>Balloux</t>
  </si>
  <si>
    <t>Min</t>
  </si>
  <si>
    <t>Max</t>
  </si>
  <si>
    <t>Weight</t>
  </si>
  <si>
    <t>Grand average</t>
  </si>
  <si>
    <t>Zs1</t>
  </si>
  <si>
    <t>Zs2</t>
  </si>
  <si>
    <t>FST_FreeNA</t>
  </si>
  <si>
    <t>Li</t>
  </si>
  <si>
    <t>Ls</t>
  </si>
  <si>
    <t>All 2D</t>
  </si>
  <si>
    <t>All 1D</t>
  </si>
  <si>
    <t>Au moins 2 glossines</t>
  </si>
  <si>
    <t>Au moins 2 glossines 2D</t>
  </si>
  <si>
    <t>Au moins 2 glossines 1D</t>
  </si>
  <si>
    <t>1 D</t>
  </si>
  <si>
    <t>Toutes les zones</t>
  </si>
  <si>
    <t>2D</t>
  </si>
  <si>
    <t>Ne minimum</t>
  </si>
  <si>
    <t>Ne moyen</t>
  </si>
  <si>
    <t>Ne maximum</t>
  </si>
  <si>
    <t>b moyen</t>
  </si>
  <si>
    <t>b 95%Li</t>
  </si>
  <si>
    <t>b 95%Ls</t>
  </si>
  <si>
    <t>S</t>
  </si>
  <si>
    <t>Au moins 3 par zones</t>
  </si>
  <si>
    <t>Tous</t>
  </si>
  <si>
    <t>Z1</t>
  </si>
  <si>
    <t>Z2</t>
  </si>
  <si>
    <t>Au moins 3 par zone</t>
  </si>
  <si>
    <t>Ln(DGeo)</t>
  </si>
  <si>
    <t>1D</t>
  </si>
  <si>
    <t>F-R</t>
  </si>
  <si>
    <t>Au moins 3 mouches</t>
  </si>
  <si>
    <t>amplitude IC95%</t>
  </si>
  <si>
    <t>Diamètre</t>
  </si>
  <si>
    <t>Ne Max</t>
  </si>
  <si>
    <t>Ne Moyen</t>
  </si>
  <si>
    <t>Ne Min</t>
  </si>
  <si>
    <t>bi</t>
  </si>
  <si>
    <t>bs</t>
  </si>
  <si>
    <t>De</t>
  </si>
  <si>
    <t>delta</t>
  </si>
  <si>
    <t>2D (au moins deux mouches par Zs)</t>
  </si>
  <si>
    <t>1D (toutes les données) pas de largeur</t>
  </si>
  <si>
    <t>Pente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</si>
</sst>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0" borderId="0" xfId="0" applyFill="1"/>
    <xf numFmtId="0" fontId="0" fillId="36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FISFST!$D$1</c:f>
              <c:strCache>
                <c:ptCount val="1"/>
                <c:pt idx="0">
                  <c:v>FIS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FISFST!$C$2:$C$9</c:f>
              <c:strCache>
                <c:ptCount val="8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</c:strCache>
            </c:strRef>
          </c:cat>
          <c:val>
            <c:numRef>
              <c:f>FISFST!$D$2:$D$9</c:f>
              <c:numCache>
                <c:formatCode>General</c:formatCode>
                <c:ptCount val="8"/>
                <c:pt idx="0">
                  <c:v>0.22900000000000001</c:v>
                </c:pt>
                <c:pt idx="1">
                  <c:v>0.11799999999999999</c:v>
                </c:pt>
                <c:pt idx="2">
                  <c:v>0.21199999999999999</c:v>
                </c:pt>
                <c:pt idx="3">
                  <c:v>0.22800000000000001</c:v>
                </c:pt>
                <c:pt idx="4">
                  <c:v>0.216</c:v>
                </c:pt>
                <c:pt idx="5">
                  <c:v>6.4000000000000001E-2</c:v>
                </c:pt>
                <c:pt idx="6">
                  <c:v>-3.5000000000000003E-2</c:v>
                </c:pt>
                <c:pt idx="7">
                  <c:v>0.155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4-4ACD-9C1C-6911C938A0E2}"/>
            </c:ext>
          </c:extLst>
        </c:ser>
        <c:ser>
          <c:idx val="1"/>
          <c:order val="1"/>
          <c:tx>
            <c:strRef>
              <c:f>FISFST!$E$1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FISFST!$C$2:$C$9</c:f>
              <c:strCache>
                <c:ptCount val="8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</c:strCache>
            </c:strRef>
          </c:cat>
          <c:val>
            <c:numRef>
              <c:f>FISFST!$E$2:$E$9</c:f>
              <c:numCache>
                <c:formatCode>General</c:formatCode>
                <c:ptCount val="8"/>
                <c:pt idx="0">
                  <c:v>5.7088449535129399E-2</c:v>
                </c:pt>
                <c:pt idx="1">
                  <c:v>-3.7919778328603576E-2</c:v>
                </c:pt>
                <c:pt idx="2">
                  <c:v>-4.7866297214339298E-2</c:v>
                </c:pt>
                <c:pt idx="3">
                  <c:v>8.8071993807663451E-2</c:v>
                </c:pt>
                <c:pt idx="4">
                  <c:v>5.8081250154363023E-2</c:v>
                </c:pt>
                <c:pt idx="5">
                  <c:v>-0.20786012631653961</c:v>
                </c:pt>
                <c:pt idx="6">
                  <c:v>-0.19291874984563698</c:v>
                </c:pt>
                <c:pt idx="7">
                  <c:v>7.2999999999999995E-2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4-4ACD-9C1C-6911C938A0E2}"/>
            </c:ext>
          </c:extLst>
        </c:ser>
        <c:ser>
          <c:idx val="2"/>
          <c:order val="2"/>
          <c:tx>
            <c:strRef>
              <c:f>FISFST!$F$1</c:f>
              <c:strCache>
                <c:ptCount val="1"/>
                <c:pt idx="0">
                  <c:v>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FISFST!$C$2:$C$9</c:f>
              <c:strCache>
                <c:ptCount val="8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</c:strCache>
            </c:strRef>
          </c:cat>
          <c:val>
            <c:numRef>
              <c:f>FISFST!$F$2:$F$9</c:f>
              <c:numCache>
                <c:formatCode>General</c:formatCode>
                <c:ptCount val="8"/>
                <c:pt idx="0">
                  <c:v>0.40091155046487059</c:v>
                </c:pt>
                <c:pt idx="1">
                  <c:v>0.27391977832860359</c:v>
                </c:pt>
                <c:pt idx="2">
                  <c:v>0.47186629721433926</c:v>
                </c:pt>
                <c:pt idx="3">
                  <c:v>0.36792800619233657</c:v>
                </c:pt>
                <c:pt idx="4">
                  <c:v>0.373918749845637</c:v>
                </c:pt>
                <c:pt idx="5">
                  <c:v>0.33586012631653961</c:v>
                </c:pt>
                <c:pt idx="6">
                  <c:v>0.12291874984563697</c:v>
                </c:pt>
                <c:pt idx="7">
                  <c:v>0.21299999999999999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4-4ACD-9C1C-6911C938A0E2}"/>
            </c:ext>
          </c:extLst>
        </c:ser>
        <c:ser>
          <c:idx val="3"/>
          <c:order val="3"/>
          <c:tx>
            <c:strRef>
              <c:f>FISFST!$G$1</c:f>
              <c:strCache>
                <c:ptCount val="1"/>
                <c:pt idx="0">
                  <c:v>FIS_StutterCorrected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FISFST!$C$2:$C$9</c:f>
              <c:strCache>
                <c:ptCount val="8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</c:strCache>
            </c:strRef>
          </c:cat>
          <c:val>
            <c:numRef>
              <c:f>FISFST!$G$2:$G$9</c:f>
              <c:numCache>
                <c:formatCode>General</c:formatCode>
                <c:ptCount val="8"/>
                <c:pt idx="0">
                  <c:v>0.21299999999999999</c:v>
                </c:pt>
                <c:pt idx="1">
                  <c:v>0.27500000000000002</c:v>
                </c:pt>
                <c:pt idx="2">
                  <c:v>0.317</c:v>
                </c:pt>
                <c:pt idx="3">
                  <c:v>7.9000000000000001E-2</c:v>
                </c:pt>
                <c:pt idx="4">
                  <c:v>5.3999999999999999E-2</c:v>
                </c:pt>
                <c:pt idx="5">
                  <c:v>6.4000000000000001E-2</c:v>
                </c:pt>
                <c:pt idx="6">
                  <c:v>-3.5000000000000003E-2</c:v>
                </c:pt>
                <c:pt idx="7">
                  <c:v>0.114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F4-4ACD-9C1C-6911C938A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59456"/>
        <c:axId val="102127808"/>
      </c:lineChart>
      <c:catAx>
        <c:axId val="10305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27808"/>
        <c:crosses val="autoZero"/>
        <c:auto val="1"/>
        <c:lblAlgn val="ctr"/>
        <c:lblOffset val="100"/>
        <c:noMultiLvlLbl val="0"/>
      </c:catAx>
      <c:valAx>
        <c:axId val="10212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05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FISFSTZs!$D$1</c:f>
              <c:strCache>
                <c:ptCount val="1"/>
                <c:pt idx="0">
                  <c:v>FIS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FISFSTZs!$C$2:$C$10</c:f>
              <c:strCache>
                <c:ptCount val="9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  <c:pt idx="8">
                  <c:v>Without BX104</c:v>
                </c:pt>
              </c:strCache>
            </c:strRef>
          </c:cat>
          <c:val>
            <c:numRef>
              <c:f>FISFSTZs!$D$2:$D$10</c:f>
              <c:numCache>
                <c:formatCode>General</c:formatCode>
                <c:ptCount val="9"/>
                <c:pt idx="0">
                  <c:v>0.217</c:v>
                </c:pt>
                <c:pt idx="1">
                  <c:v>0.14599999999999999</c:v>
                </c:pt>
                <c:pt idx="2">
                  <c:v>0.16400000000000001</c:v>
                </c:pt>
                <c:pt idx="3">
                  <c:v>0.11</c:v>
                </c:pt>
                <c:pt idx="4">
                  <c:v>0.11</c:v>
                </c:pt>
                <c:pt idx="5">
                  <c:v>4.1000000000000002E-2</c:v>
                </c:pt>
                <c:pt idx="6">
                  <c:v>-4.5999999999999999E-2</c:v>
                </c:pt>
                <c:pt idx="7">
                  <c:v>0.111</c:v>
                </c:pt>
                <c:pt idx="8">
                  <c:v>0.112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3-4FBD-AF3C-A5EC748EB49D}"/>
            </c:ext>
          </c:extLst>
        </c:ser>
        <c:ser>
          <c:idx val="1"/>
          <c:order val="1"/>
          <c:tx>
            <c:strRef>
              <c:f>FISFSTZs!$E$1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FISFSTZs!$C$2:$C$10</c:f>
              <c:strCache>
                <c:ptCount val="9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  <c:pt idx="8">
                  <c:v>Without BX104</c:v>
                </c:pt>
              </c:strCache>
            </c:strRef>
          </c:cat>
          <c:val>
            <c:numRef>
              <c:f>FISFSTZs!$E$2:$E$10</c:f>
              <c:numCache>
                <c:formatCode>General</c:formatCode>
                <c:ptCount val="9"/>
                <c:pt idx="0">
                  <c:v>8.882553626069159E-2</c:v>
                </c:pt>
                <c:pt idx="1">
                  <c:v>7.6529597734448784E-3</c:v>
                </c:pt>
                <c:pt idx="2">
                  <c:v>-8.2176350991370078E-2</c:v>
                </c:pt>
                <c:pt idx="3">
                  <c:v>-8.5313468555136621E-2</c:v>
                </c:pt>
                <c:pt idx="4">
                  <c:v>-3.6485101416352458E-2</c:v>
                </c:pt>
                <c:pt idx="5">
                  <c:v>-0.13600283087809253</c:v>
                </c:pt>
                <c:pt idx="6">
                  <c:v>-0.18027800963165641</c:v>
                </c:pt>
                <c:pt idx="7">
                  <c:v>3.6999999999999998E-2</c:v>
                </c:pt>
                <c:pt idx="8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3-4FBD-AF3C-A5EC748EB49D}"/>
            </c:ext>
          </c:extLst>
        </c:ser>
        <c:ser>
          <c:idx val="2"/>
          <c:order val="2"/>
          <c:tx>
            <c:strRef>
              <c:f>FISFSTZs!$F$1</c:f>
              <c:strCache>
                <c:ptCount val="1"/>
                <c:pt idx="0">
                  <c:v>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FISFSTZs!$C$2:$C$10</c:f>
              <c:strCache>
                <c:ptCount val="9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  <c:pt idx="8">
                  <c:v>Without BX104</c:v>
                </c:pt>
              </c:strCache>
            </c:strRef>
          </c:cat>
          <c:val>
            <c:numRef>
              <c:f>FISFSTZs!$F$2:$F$10</c:f>
              <c:numCache>
                <c:formatCode>General</c:formatCode>
                <c:ptCount val="9"/>
                <c:pt idx="0">
                  <c:v>0.34517446373930838</c:v>
                </c:pt>
                <c:pt idx="1">
                  <c:v>0.2843470402265551</c:v>
                </c:pt>
                <c:pt idx="2">
                  <c:v>0.41017635099137006</c:v>
                </c:pt>
                <c:pt idx="3">
                  <c:v>0.30531346855513664</c:v>
                </c:pt>
                <c:pt idx="4">
                  <c:v>0.25648510141635245</c:v>
                </c:pt>
                <c:pt idx="5">
                  <c:v>0.21800283087809255</c:v>
                </c:pt>
                <c:pt idx="6">
                  <c:v>8.8278009631656426E-2</c:v>
                </c:pt>
                <c:pt idx="7">
                  <c:v>0.17100000000000001</c:v>
                </c:pt>
                <c:pt idx="8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E3-4FBD-AF3C-A5EC748EB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2528"/>
        <c:axId val="110168896"/>
      </c:lineChart>
      <c:catAx>
        <c:axId val="10306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68896"/>
        <c:crosses val="autoZero"/>
        <c:auto val="1"/>
        <c:lblAlgn val="ctr"/>
        <c:lblOffset val="100"/>
        <c:noMultiLvlLbl val="0"/>
      </c:catAx>
      <c:valAx>
        <c:axId val="11016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06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FISFSTZs!$M$1</c:f>
              <c:strCache>
                <c:ptCount val="1"/>
                <c:pt idx="0">
                  <c:v>FST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FISFSTZs!$L$2:$L$9</c:f>
              <c:strCache>
                <c:ptCount val="8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</c:strCache>
            </c:strRef>
          </c:cat>
          <c:val>
            <c:numRef>
              <c:f>FISFSTZs!$M$2:$M$9</c:f>
              <c:numCache>
                <c:formatCode>General</c:formatCode>
                <c:ptCount val="8"/>
                <c:pt idx="0">
                  <c:v>1.7999999999999999E-2</c:v>
                </c:pt>
                <c:pt idx="1">
                  <c:v>3.0000000000000001E-3</c:v>
                </c:pt>
                <c:pt idx="2">
                  <c:v>0.16200000000000001</c:v>
                </c:pt>
                <c:pt idx="3">
                  <c:v>8.2000000000000003E-2</c:v>
                </c:pt>
                <c:pt idx="4">
                  <c:v>-0.107</c:v>
                </c:pt>
                <c:pt idx="5">
                  <c:v>0.161</c:v>
                </c:pt>
                <c:pt idx="6">
                  <c:v>1.4999999999999999E-2</c:v>
                </c:pt>
                <c:pt idx="7">
                  <c:v>4.2999999999999997E-2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9-4271-B69D-E3741C36A4D4}"/>
            </c:ext>
          </c:extLst>
        </c:ser>
        <c:ser>
          <c:idx val="1"/>
          <c:order val="1"/>
          <c:tx>
            <c:strRef>
              <c:f>FISFSTZs!$N$1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FISFSTZs!$L$2:$L$9</c:f>
              <c:strCache>
                <c:ptCount val="8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</c:strCache>
            </c:strRef>
          </c:cat>
          <c:val>
            <c:numRef>
              <c:f>FISFSTZs!$N$2:$N$9</c:f>
              <c:numCache>
                <c:formatCode>General</c:formatCode>
                <c:ptCount val="8"/>
                <c:pt idx="0">
                  <c:v>-0.11017446373930841</c:v>
                </c:pt>
                <c:pt idx="1">
                  <c:v>-0.13534704022655511</c:v>
                </c:pt>
                <c:pt idx="2">
                  <c:v>-8.417635099137008E-2</c:v>
                </c:pt>
                <c:pt idx="3">
                  <c:v>-0.11331346855513662</c:v>
                </c:pt>
                <c:pt idx="4">
                  <c:v>-0.25348510141635244</c:v>
                </c:pt>
                <c:pt idx="5">
                  <c:v>-1.6002830878092539E-2</c:v>
                </c:pt>
                <c:pt idx="6">
                  <c:v>-0.11927800963165643</c:v>
                </c:pt>
                <c:pt idx="7">
                  <c:v>-1.2999999999999999E-2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9-4271-B69D-E3741C36A4D4}"/>
            </c:ext>
          </c:extLst>
        </c:ser>
        <c:ser>
          <c:idx val="2"/>
          <c:order val="2"/>
          <c:tx>
            <c:strRef>
              <c:f>FISFSTZs!$O$1</c:f>
              <c:strCache>
                <c:ptCount val="1"/>
                <c:pt idx="0">
                  <c:v>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FISFSTZs!$L$2:$L$9</c:f>
              <c:strCache>
                <c:ptCount val="8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</c:strCache>
            </c:strRef>
          </c:cat>
          <c:val>
            <c:numRef>
              <c:f>FISFSTZs!$O$2:$O$9</c:f>
              <c:numCache>
                <c:formatCode>General</c:formatCode>
                <c:ptCount val="8"/>
                <c:pt idx="0">
                  <c:v>0.1461744637393084</c:v>
                </c:pt>
                <c:pt idx="1">
                  <c:v>0.14134704022655512</c:v>
                </c:pt>
                <c:pt idx="2">
                  <c:v>0.40817635099137006</c:v>
                </c:pt>
                <c:pt idx="3">
                  <c:v>0.27731346855513661</c:v>
                </c:pt>
                <c:pt idx="4">
                  <c:v>3.9485101416352461E-2</c:v>
                </c:pt>
                <c:pt idx="5">
                  <c:v>0.33800283087809257</c:v>
                </c:pt>
                <c:pt idx="6">
                  <c:v>0.14927800963165644</c:v>
                </c:pt>
                <c:pt idx="7">
                  <c:v>0.10299999999999999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69-4271-B69D-E3741C36A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90368"/>
        <c:axId val="110171200"/>
      </c:lineChart>
      <c:catAx>
        <c:axId val="10329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71200"/>
        <c:crosses val="autoZero"/>
        <c:auto val="1"/>
        <c:lblAlgn val="ctr"/>
        <c:lblOffset val="100"/>
        <c:noMultiLvlLbl val="0"/>
      </c:catAx>
      <c:valAx>
        <c:axId val="11017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9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FISFSTZs!$Z$1</c:f>
              <c:strCache>
                <c:ptCount val="1"/>
                <c:pt idx="0">
                  <c:v>FIS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8917287366106264"/>
                  <c:y val="0.2230169145523476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FISFSTZs!$Y$2:$Y$8</c:f>
              <c:numCache>
                <c:formatCode>General</c:formatCode>
                <c:ptCount val="7"/>
                <c:pt idx="0">
                  <c:v>30</c:v>
                </c:pt>
                <c:pt idx="1">
                  <c:v>3</c:v>
                </c:pt>
                <c:pt idx="2">
                  <c:v>16</c:v>
                </c:pt>
                <c:pt idx="3">
                  <c:v>11</c:v>
                </c:pt>
                <c:pt idx="4">
                  <c:v>13</c:v>
                </c:pt>
                <c:pt idx="5">
                  <c:v>20</c:v>
                </c:pt>
                <c:pt idx="6">
                  <c:v>6</c:v>
                </c:pt>
              </c:numCache>
            </c:numRef>
          </c:xVal>
          <c:yVal>
            <c:numRef>
              <c:f>FISFSTZs!$Z$2:$Z$8</c:f>
              <c:numCache>
                <c:formatCode>General</c:formatCode>
                <c:ptCount val="7"/>
                <c:pt idx="0">
                  <c:v>0.217</c:v>
                </c:pt>
                <c:pt idx="1">
                  <c:v>0.14599999999999999</c:v>
                </c:pt>
                <c:pt idx="2">
                  <c:v>0.16400000000000001</c:v>
                </c:pt>
                <c:pt idx="3">
                  <c:v>0.11</c:v>
                </c:pt>
                <c:pt idx="4">
                  <c:v>0.11</c:v>
                </c:pt>
                <c:pt idx="5">
                  <c:v>4.1000000000000002E-2</c:v>
                </c:pt>
                <c:pt idx="6">
                  <c:v>-4.5999999999999999E-2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7E-4A71-9738-AD1D6F90C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73504"/>
        <c:axId val="103383040"/>
      </c:scatterChart>
      <c:valAx>
        <c:axId val="110173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83040"/>
        <c:crosses val="autoZero"/>
        <c:crossBetween val="midCat"/>
      </c:valAx>
      <c:valAx>
        <c:axId val="10338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73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FISFSTZs!$Z$21</c:f>
              <c:strCache>
                <c:ptCount val="1"/>
                <c:pt idx="0">
                  <c:v>FIS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7855574871322902"/>
                  <c:y val="0.192291119860017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FISFSTZs!$Y$22:$Y$27</c:f>
              <c:numCache>
                <c:formatCode>General</c:formatCode>
                <c:ptCount val="6"/>
                <c:pt idx="0">
                  <c:v>30</c:v>
                </c:pt>
                <c:pt idx="1">
                  <c:v>3</c:v>
                </c:pt>
                <c:pt idx="2">
                  <c:v>16</c:v>
                </c:pt>
                <c:pt idx="3">
                  <c:v>11</c:v>
                </c:pt>
                <c:pt idx="4">
                  <c:v>20</c:v>
                </c:pt>
                <c:pt idx="5">
                  <c:v>6</c:v>
                </c:pt>
              </c:numCache>
            </c:numRef>
          </c:xVal>
          <c:yVal>
            <c:numRef>
              <c:f>FISFSTZs!$Z$22:$Z$27</c:f>
              <c:numCache>
                <c:formatCode>General</c:formatCode>
                <c:ptCount val="6"/>
                <c:pt idx="0">
                  <c:v>0.217</c:v>
                </c:pt>
                <c:pt idx="1">
                  <c:v>0.14599999999999999</c:v>
                </c:pt>
                <c:pt idx="2">
                  <c:v>0.16400000000000001</c:v>
                </c:pt>
                <c:pt idx="3">
                  <c:v>0.11</c:v>
                </c:pt>
                <c:pt idx="4">
                  <c:v>4.1000000000000002E-2</c:v>
                </c:pt>
                <c:pt idx="5">
                  <c:v>-4.5999999999999999E-2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C2-4B9C-859A-5F7F32BE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384768"/>
        <c:axId val="103385344"/>
      </c:scatterChart>
      <c:valAx>
        <c:axId val="10338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85344"/>
        <c:crosses val="autoZero"/>
        <c:crossBetween val="midCat"/>
      </c:valAx>
      <c:valAx>
        <c:axId val="10338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8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SADZs!$B$54</c:f>
              <c:strCache>
                <c:ptCount val="1"/>
                <c:pt idx="0">
                  <c:v>  Capf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6800270422758363"/>
                  <c:y val="5.0052334657609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SADZs!$A$55:$A$61</c:f>
              <c:numCache>
                <c:formatCode>General</c:formatCode>
                <c:ptCount val="7"/>
                <c:pt idx="0">
                  <c:v>173</c:v>
                </c:pt>
                <c:pt idx="1">
                  <c:v>177</c:v>
                </c:pt>
                <c:pt idx="2">
                  <c:v>191</c:v>
                </c:pt>
                <c:pt idx="3">
                  <c:v>193</c:v>
                </c:pt>
                <c:pt idx="4">
                  <c:v>195</c:v>
                </c:pt>
                <c:pt idx="5">
                  <c:v>197</c:v>
                </c:pt>
                <c:pt idx="6">
                  <c:v>205</c:v>
                </c:pt>
              </c:numCache>
            </c:numRef>
          </c:xVal>
          <c:yVal>
            <c:numRef>
              <c:f>SADZs!$B$55:$B$61</c:f>
              <c:numCache>
                <c:formatCode>General</c:formatCode>
                <c:ptCount val="7"/>
                <c:pt idx="0">
                  <c:v>2.1999999999999999E-2</c:v>
                </c:pt>
                <c:pt idx="1">
                  <c:v>0.03</c:v>
                </c:pt>
                <c:pt idx="2">
                  <c:v>4.0000000000000001E-3</c:v>
                </c:pt>
                <c:pt idx="3">
                  <c:v>-1.0999999999999999E-2</c:v>
                </c:pt>
                <c:pt idx="4">
                  <c:v>-4.9000000000000002E-2</c:v>
                </c:pt>
                <c:pt idx="5">
                  <c:v>-0.02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24-4980-AB76-E7F43F20E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387072"/>
        <c:axId val="103387648"/>
      </c:scatterChart>
      <c:valAx>
        <c:axId val="103387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87648"/>
        <c:crosses val="autoZero"/>
        <c:crossBetween val="midCat"/>
      </c:valAx>
      <c:valAx>
        <c:axId val="10338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87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MicroCheckerZs!$I$1:$I$4</c:f>
              <c:strCache>
                <c:ptCount val="4"/>
                <c:pt idx="0">
                  <c:v>FIS</c:v>
                </c:pt>
                <c:pt idx="1">
                  <c:v>0.143</c:v>
                </c:pt>
                <c:pt idx="2">
                  <c:v>-0.103</c:v>
                </c:pt>
                <c:pt idx="3">
                  <c:v>NA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MicroCheckerZs!$H$5:$H$22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</c:numCache>
            </c:numRef>
          </c:xVal>
          <c:yVal>
            <c:numRef>
              <c:f>MicroCheckerZs!$I$5:$I$22</c:f>
              <c:numCache>
                <c:formatCode>General</c:formatCode>
                <c:ptCount val="18"/>
                <c:pt idx="0">
                  <c:v>-0.14299999999999999</c:v>
                </c:pt>
                <c:pt idx="1">
                  <c:v>0</c:v>
                </c:pt>
                <c:pt idx="2">
                  <c:v>0.2</c:v>
                </c:pt>
                <c:pt idx="3">
                  <c:v>-0.2</c:v>
                </c:pt>
                <c:pt idx="4">
                  <c:v>0.28499999999999998</c:v>
                </c:pt>
                <c:pt idx="5">
                  <c:v>1.4E-2</c:v>
                </c:pt>
                <c:pt idx="6">
                  <c:v>0.42399999999999999</c:v>
                </c:pt>
                <c:pt idx="7">
                  <c:v>4.2999999999999997E-2</c:v>
                </c:pt>
                <c:pt idx="8">
                  <c:v>0.123</c:v>
                </c:pt>
                <c:pt idx="9">
                  <c:v>0</c:v>
                </c:pt>
                <c:pt idx="10">
                  <c:v>-0.26</c:v>
                </c:pt>
                <c:pt idx="11">
                  <c:v>0.442</c:v>
                </c:pt>
                <c:pt idx="12">
                  <c:v>-0.28999999999999998</c:v>
                </c:pt>
                <c:pt idx="13">
                  <c:v>0.25</c:v>
                </c:pt>
                <c:pt idx="14">
                  <c:v>6.3E-2</c:v>
                </c:pt>
                <c:pt idx="15">
                  <c:v>0.39400000000000002</c:v>
                </c:pt>
                <c:pt idx="16">
                  <c:v>0</c:v>
                </c:pt>
                <c:pt idx="17">
                  <c:v>-0.111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A1-4823-88FA-62B0FE62E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389376"/>
        <c:axId val="103389952"/>
      </c:scatterChart>
      <c:valAx>
        <c:axId val="103389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89952"/>
        <c:crosses val="autoZero"/>
        <c:crossBetween val="midCat"/>
      </c:valAx>
      <c:valAx>
        <c:axId val="10338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89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IsoldidtZs!$Q$1</c:f>
              <c:strCache>
                <c:ptCount val="1"/>
                <c:pt idx="0">
                  <c:v>F_R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1229615048118984"/>
                  <c:y val="-0.61371391076115489"/>
                </c:manualLayout>
              </c:layout>
              <c:numFmt formatCode="General" sourceLinked="0"/>
            </c:trendlineLbl>
          </c:trendline>
          <c:xVal>
            <c:numRef>
              <c:f>IsoldidtZs!$P$2:$P$526</c:f>
              <c:numCache>
                <c:formatCode>General</c:formatCode>
                <c:ptCount val="525"/>
                <c:pt idx="0">
                  <c:v>6.1469158298180888</c:v>
                </c:pt>
                <c:pt idx="1">
                  <c:v>7.3031283303972589</c:v>
                </c:pt>
                <c:pt idx="2">
                  <c:v>11.569528468370306</c:v>
                </c:pt>
                <c:pt idx="3">
                  <c:v>11.575608721724272</c:v>
                </c:pt>
                <c:pt idx="4">
                  <c:v>11.578986795277658</c:v>
                </c:pt>
                <c:pt idx="5">
                  <c:v>11.588420794736443</c:v>
                </c:pt>
                <c:pt idx="6">
                  <c:v>11.592694026514415</c:v>
                </c:pt>
                <c:pt idx="7">
                  <c:v>11.609258688681198</c:v>
                </c:pt>
                <c:pt idx="8">
                  <c:v>11.615480664395449</c:v>
                </c:pt>
                <c:pt idx="9">
                  <c:v>11.615041924607798</c:v>
                </c:pt>
                <c:pt idx="10">
                  <c:v>11.621751385731278</c:v>
                </c:pt>
                <c:pt idx="11">
                  <c:v>11.633609461857578</c:v>
                </c:pt>
                <c:pt idx="12">
                  <c:v>11.639539226183501</c:v>
                </c:pt>
                <c:pt idx="13">
                  <c:v>11.641280483134221</c:v>
                </c:pt>
                <c:pt idx="14">
                  <c:v>12.050681052210416</c:v>
                </c:pt>
                <c:pt idx="15">
                  <c:v>12.054891858891301</c:v>
                </c:pt>
                <c:pt idx="16">
                  <c:v>12.05645200321065</c:v>
                </c:pt>
                <c:pt idx="17">
                  <c:v>12.058711069911705</c:v>
                </c:pt>
                <c:pt idx="18">
                  <c:v>12.059682431308662</c:v>
                </c:pt>
                <c:pt idx="19">
                  <c:v>12.063701828190519</c:v>
                </c:pt>
                <c:pt idx="20">
                  <c:v>12.075335469632794</c:v>
                </c:pt>
                <c:pt idx="21">
                  <c:v>12.077214820871003</c:v>
                </c:pt>
                <c:pt idx="22">
                  <c:v>12.086039731922993</c:v>
                </c:pt>
                <c:pt idx="23">
                  <c:v>12.088051355158118</c:v>
                </c:pt>
                <c:pt idx="24">
                  <c:v>12.090136832731025</c:v>
                </c:pt>
                <c:pt idx="25">
                  <c:v>12.09427376532002</c:v>
                </c:pt>
                <c:pt idx="26">
                  <c:v>12.099681642168804</c:v>
                </c:pt>
                <c:pt idx="27">
                  <c:v>11.086267547674876</c:v>
                </c:pt>
                <c:pt idx="28">
                  <c:v>11.0924838612359</c:v>
                </c:pt>
                <c:pt idx="29">
                  <c:v>11.099379230527918</c:v>
                </c:pt>
                <c:pt idx="30">
                  <c:v>11.105891522505493</c:v>
                </c:pt>
                <c:pt idx="31">
                  <c:v>11.112706495890768</c:v>
                </c:pt>
                <c:pt idx="32">
                  <c:v>11.125726479100599</c:v>
                </c:pt>
                <c:pt idx="33">
                  <c:v>6.9297340557387006</c:v>
                </c:pt>
                <c:pt idx="34">
                  <c:v>11.565783894780107</c:v>
                </c:pt>
                <c:pt idx="35">
                  <c:v>11.571888591759212</c:v>
                </c:pt>
                <c:pt idx="36">
                  <c:v>11.575280762872866</c:v>
                </c:pt>
                <c:pt idx="37">
                  <c:v>11.584747065282825</c:v>
                </c:pt>
                <c:pt idx="38">
                  <c:v>11.589038434964765</c:v>
                </c:pt>
                <c:pt idx="39">
                  <c:v>11.605687656810419</c:v>
                </c:pt>
                <c:pt idx="40">
                  <c:v>11.611917084115746</c:v>
                </c:pt>
                <c:pt idx="41">
                  <c:v>11.611484899459592</c:v>
                </c:pt>
                <c:pt idx="42">
                  <c:v>11.618202493950916</c:v>
                </c:pt>
                <c:pt idx="43">
                  <c:v>11.63010196131007</c:v>
                </c:pt>
                <c:pt idx="44">
                  <c:v>11.636049264938428</c:v>
                </c:pt>
                <c:pt idx="45">
                  <c:v>11.637806024024194</c:v>
                </c:pt>
                <c:pt idx="46">
                  <c:v>12.048418553226709</c:v>
                </c:pt>
                <c:pt idx="47">
                  <c:v>12.052637260443525</c:v>
                </c:pt>
                <c:pt idx="48">
                  <c:v>12.054199298659393</c:v>
                </c:pt>
                <c:pt idx="49">
                  <c:v>12.056459604310405</c:v>
                </c:pt>
                <c:pt idx="50">
                  <c:v>12.05742809634709</c:v>
                </c:pt>
                <c:pt idx="51">
                  <c:v>12.061461412138412</c:v>
                </c:pt>
                <c:pt idx="52">
                  <c:v>12.073118203856199</c:v>
                </c:pt>
                <c:pt idx="53">
                  <c:v>12.074999008896777</c:v>
                </c:pt>
                <c:pt idx="54">
                  <c:v>12.083834224282922</c:v>
                </c:pt>
                <c:pt idx="55">
                  <c:v>12.085847414733845</c:v>
                </c:pt>
                <c:pt idx="56">
                  <c:v>12.08793479691445</c:v>
                </c:pt>
                <c:pt idx="57">
                  <c:v>12.092081275022244</c:v>
                </c:pt>
                <c:pt idx="58">
                  <c:v>12.097501739020961</c:v>
                </c:pt>
                <c:pt idx="59">
                  <c:v>11.080231026119312</c:v>
                </c:pt>
                <c:pt idx="60">
                  <c:v>11.086495108419477</c:v>
                </c:pt>
                <c:pt idx="61">
                  <c:v>11.093410253227278</c:v>
                </c:pt>
                <c:pt idx="62">
                  <c:v>11.099950635688012</c:v>
                </c:pt>
                <c:pt idx="63">
                  <c:v>11.10680462486552</c:v>
                </c:pt>
                <c:pt idx="64">
                  <c:v>11.119905815045014</c:v>
                </c:pt>
                <c:pt idx="65">
                  <c:v>11.558562721602126</c:v>
                </c:pt>
                <c:pt idx="66">
                  <c:v>11.564716096057575</c:v>
                </c:pt>
                <c:pt idx="67">
                  <c:v>11.568136806490728</c:v>
                </c:pt>
                <c:pt idx="68">
                  <c:v>11.577663254524506</c:v>
                </c:pt>
                <c:pt idx="69">
                  <c:v>11.581991757033441</c:v>
                </c:pt>
                <c:pt idx="70">
                  <c:v>11.598825059855288</c:v>
                </c:pt>
                <c:pt idx="71">
                  <c:v>11.605056179191408</c:v>
                </c:pt>
                <c:pt idx="72">
                  <c:v>11.604643585163538</c:v>
                </c:pt>
                <c:pt idx="73">
                  <c:v>11.611363341732607</c:v>
                </c:pt>
                <c:pt idx="74">
                  <c:v>11.623342236739962</c:v>
                </c:pt>
                <c:pt idx="75">
                  <c:v>11.629320602417838</c:v>
                </c:pt>
                <c:pt idx="76">
                  <c:v>11.631115375390177</c:v>
                </c:pt>
                <c:pt idx="77">
                  <c:v>12.04409940515434</c:v>
                </c:pt>
                <c:pt idx="78">
                  <c:v>12.048331872697188</c:v>
                </c:pt>
                <c:pt idx="79">
                  <c:v>12.049896192064686</c:v>
                </c:pt>
                <c:pt idx="80">
                  <c:v>12.052155690797884</c:v>
                </c:pt>
                <c:pt idx="81">
                  <c:v>12.053114512947777</c:v>
                </c:pt>
                <c:pt idx="82">
                  <c:v>12.057178491943173</c:v>
                </c:pt>
                <c:pt idx="83">
                  <c:v>12.068877260635377</c:v>
                </c:pt>
                <c:pt idx="84">
                  <c:v>12.070758604689162</c:v>
                </c:pt>
                <c:pt idx="85">
                  <c:v>12.079605924615215</c:v>
                </c:pt>
                <c:pt idx="86">
                  <c:v>12.081619734209657</c:v>
                </c:pt>
                <c:pt idx="87">
                  <c:v>12.08370852956474</c:v>
                </c:pt>
                <c:pt idx="88">
                  <c:v>12.087873711607402</c:v>
                </c:pt>
                <c:pt idx="89">
                  <c:v>12.093318972591881</c:v>
                </c:pt>
                <c:pt idx="90">
                  <c:v>11.068617018386499</c:v>
                </c:pt>
                <c:pt idx="91">
                  <c:v>11.074982270251033</c:v>
                </c:pt>
                <c:pt idx="92">
                  <c:v>11.081916373469815</c:v>
                </c:pt>
                <c:pt idx="93">
                  <c:v>11.088501354816406</c:v>
                </c:pt>
                <c:pt idx="94">
                  <c:v>11.095429396468557</c:v>
                </c:pt>
                <c:pt idx="95">
                  <c:v>11.108691554082997</c:v>
                </c:pt>
                <c:pt idx="96">
                  <c:v>6.4770398139611327</c:v>
                </c:pt>
                <c:pt idx="97">
                  <c:v>6.9240353384940017</c:v>
                </c:pt>
                <c:pt idx="98">
                  <c:v>7.6101127321468791</c:v>
                </c:pt>
                <c:pt idx="99">
                  <c:v>7.8177590501267016</c:v>
                </c:pt>
                <c:pt idx="100">
                  <c:v>8.4074850632579157</c:v>
                </c:pt>
                <c:pt idx="101">
                  <c:v>8.5197352981437717</c:v>
                </c:pt>
                <c:pt idx="102">
                  <c:v>8.5223300930576347</c:v>
                </c:pt>
                <c:pt idx="103">
                  <c:v>8.6444058392276055</c:v>
                </c:pt>
                <c:pt idx="104">
                  <c:v>8.8546098416809436</c:v>
                </c:pt>
                <c:pt idx="105">
                  <c:v>8.9456595252337046</c:v>
                </c:pt>
                <c:pt idx="106">
                  <c:v>8.97330101139341</c:v>
                </c:pt>
                <c:pt idx="107">
                  <c:v>11.090607833762231</c:v>
                </c:pt>
                <c:pt idx="108">
                  <c:v>11.10140616941654</c:v>
                </c:pt>
                <c:pt idx="109">
                  <c:v>11.105301418172127</c:v>
                </c:pt>
                <c:pt idx="110">
                  <c:v>11.110814152736687</c:v>
                </c:pt>
                <c:pt idx="111">
                  <c:v>11.112938161167035</c:v>
                </c:pt>
                <c:pt idx="112">
                  <c:v>11.123614761657141</c:v>
                </c:pt>
                <c:pt idx="113">
                  <c:v>11.152901608363774</c:v>
                </c:pt>
                <c:pt idx="114">
                  <c:v>11.157434302667593</c:v>
                </c:pt>
                <c:pt idx="115">
                  <c:v>11.178895789638434</c:v>
                </c:pt>
                <c:pt idx="116">
                  <c:v>11.183738001106283</c:v>
                </c:pt>
                <c:pt idx="117">
                  <c:v>11.188769970207234</c:v>
                </c:pt>
                <c:pt idx="118">
                  <c:v>11.198943212253173</c:v>
                </c:pt>
                <c:pt idx="119">
                  <c:v>11.212157087490739</c:v>
                </c:pt>
                <c:pt idx="120">
                  <c:v>10.610623521917686</c:v>
                </c:pt>
                <c:pt idx="121">
                  <c:v>10.600672338431609</c:v>
                </c:pt>
                <c:pt idx="122">
                  <c:v>10.589054954907581</c:v>
                </c:pt>
                <c:pt idx="123">
                  <c:v>10.578039850882796</c:v>
                </c:pt>
                <c:pt idx="124">
                  <c:v>10.566372899366387</c:v>
                </c:pt>
                <c:pt idx="125">
                  <c:v>10.543511964578647</c:v>
                </c:pt>
                <c:pt idx="126">
                  <c:v>5.9053321491274335</c:v>
                </c:pt>
                <c:pt idx="127">
                  <c:v>7.2252308638715803</c:v>
                </c:pt>
                <c:pt idx="128">
                  <c:v>7.5152985872261313</c:v>
                </c:pt>
                <c:pt idx="129">
                  <c:v>8.2539092147967033</c:v>
                </c:pt>
                <c:pt idx="130">
                  <c:v>8.3808434871403481</c:v>
                </c:pt>
                <c:pt idx="131">
                  <c:v>8.3844025265777073</c:v>
                </c:pt>
                <c:pt idx="132">
                  <c:v>8.5232575854035559</c:v>
                </c:pt>
                <c:pt idx="133">
                  <c:v>8.7576816548107512</c:v>
                </c:pt>
                <c:pt idx="134">
                  <c:v>8.8577909428900927</c:v>
                </c:pt>
                <c:pt idx="135">
                  <c:v>8.8874426038368917</c:v>
                </c:pt>
                <c:pt idx="136">
                  <c:v>11.080646850324001</c:v>
                </c:pt>
                <c:pt idx="137">
                  <c:v>11.091553789389355</c:v>
                </c:pt>
                <c:pt idx="138">
                  <c:v>11.095488590610662</c:v>
                </c:pt>
                <c:pt idx="139">
                  <c:v>11.101058299394992</c:v>
                </c:pt>
                <c:pt idx="140">
                  <c:v>11.103207312567047</c:v>
                </c:pt>
                <c:pt idx="141">
                  <c:v>11.113983973163451</c:v>
                </c:pt>
                <c:pt idx="142">
                  <c:v>11.14355283929287</c:v>
                </c:pt>
                <c:pt idx="143">
                  <c:v>11.148130433041473</c:v>
                </c:pt>
                <c:pt idx="144">
                  <c:v>11.169800106208786</c:v>
                </c:pt>
                <c:pt idx="145">
                  <c:v>11.174689924540498</c:v>
                </c:pt>
                <c:pt idx="146">
                  <c:v>11.179770969287162</c:v>
                </c:pt>
                <c:pt idx="147">
                  <c:v>11.190035299416115</c:v>
                </c:pt>
                <c:pt idx="148">
                  <c:v>11.20336590277766</c:v>
                </c:pt>
                <c:pt idx="149">
                  <c:v>10.626377996782947</c:v>
                </c:pt>
                <c:pt idx="150">
                  <c:v>10.616573222362709</c:v>
                </c:pt>
                <c:pt idx="151">
                  <c:v>10.605159301646268</c:v>
                </c:pt>
                <c:pt idx="152">
                  <c:v>10.594330600025117</c:v>
                </c:pt>
                <c:pt idx="153">
                  <c:v>10.582854322587451</c:v>
                </c:pt>
                <c:pt idx="154">
                  <c:v>10.560366026858745</c:v>
                </c:pt>
                <c:pt idx="155">
                  <c:v>6.9269120645096578</c:v>
                </c:pt>
                <c:pt idx="156">
                  <c:v>7.2960187437307695</c:v>
                </c:pt>
                <c:pt idx="157">
                  <c:v>8.1546217786700534</c:v>
                </c:pt>
                <c:pt idx="158">
                  <c:v>8.2932104675352338</c:v>
                </c:pt>
                <c:pt idx="159">
                  <c:v>8.2968830032199019</c:v>
                </c:pt>
                <c:pt idx="160">
                  <c:v>8.4485810958205594</c:v>
                </c:pt>
                <c:pt idx="161">
                  <c:v>8.69917518849104</c:v>
                </c:pt>
                <c:pt idx="162">
                  <c:v>8.8052719564613788</c:v>
                </c:pt>
                <c:pt idx="163">
                  <c:v>8.8358888580421269</c:v>
                </c:pt>
                <c:pt idx="164">
                  <c:v>11.075007313041132</c:v>
                </c:pt>
                <c:pt idx="165">
                  <c:v>11.085977604732467</c:v>
                </c:pt>
                <c:pt idx="166">
                  <c:v>11.089936198994977</c:v>
                </c:pt>
                <c:pt idx="167">
                  <c:v>11.095541225912685</c:v>
                </c:pt>
                <c:pt idx="168">
                  <c:v>11.097708115096838</c:v>
                </c:pt>
                <c:pt idx="169">
                  <c:v>11.10853851293059</c:v>
                </c:pt>
                <c:pt idx="170">
                  <c:v>11.138270395014471</c:v>
                </c:pt>
                <c:pt idx="171">
                  <c:v>11.142875441792132</c:v>
                </c:pt>
                <c:pt idx="172">
                  <c:v>11.164669914971256</c:v>
                </c:pt>
                <c:pt idx="173">
                  <c:v>11.169588727727225</c:v>
                </c:pt>
                <c:pt idx="174">
                  <c:v>11.174699462459099</c:v>
                </c:pt>
                <c:pt idx="175">
                  <c:v>11.185015270482632</c:v>
                </c:pt>
                <c:pt idx="176">
                  <c:v>11.198411725787835</c:v>
                </c:pt>
                <c:pt idx="177">
                  <c:v>10.635058036559444</c:v>
                </c:pt>
                <c:pt idx="178">
                  <c:v>10.625330192906516</c:v>
                </c:pt>
                <c:pt idx="179">
                  <c:v>10.614032439648154</c:v>
                </c:pt>
                <c:pt idx="180">
                  <c:v>10.603308034485602</c:v>
                </c:pt>
                <c:pt idx="181">
                  <c:v>10.591935863347372</c:v>
                </c:pt>
                <c:pt idx="182">
                  <c:v>10.569648709692846</c:v>
                </c:pt>
                <c:pt idx="183">
                  <c:v>6.1651176440752975</c:v>
                </c:pt>
                <c:pt idx="184">
                  <c:v>7.8650387282269367</c:v>
                </c:pt>
                <c:pt idx="185">
                  <c:v>8.0109312326575655</c:v>
                </c:pt>
                <c:pt idx="186">
                  <c:v>8.0278977380933565</c:v>
                </c:pt>
                <c:pt idx="187">
                  <c:v>8.205481130220809</c:v>
                </c:pt>
                <c:pt idx="188">
                  <c:v>8.5148855745031629</c:v>
                </c:pt>
                <c:pt idx="189">
                  <c:v>8.6404885403672296</c:v>
                </c:pt>
                <c:pt idx="190">
                  <c:v>8.6784512710069652</c:v>
                </c:pt>
                <c:pt idx="191">
                  <c:v>11.059419296412463</c:v>
                </c:pt>
                <c:pt idx="192">
                  <c:v>11.070550081966857</c:v>
                </c:pt>
                <c:pt idx="193">
                  <c:v>11.074560603218799</c:v>
                </c:pt>
                <c:pt idx="194">
                  <c:v>11.080231028614039</c:v>
                </c:pt>
                <c:pt idx="195">
                  <c:v>11.082405342408784</c:v>
                </c:pt>
                <c:pt idx="196">
                  <c:v>11.093424887174608</c:v>
                </c:pt>
                <c:pt idx="197">
                  <c:v>11.123585547016921</c:v>
                </c:pt>
                <c:pt idx="198">
                  <c:v>11.128245348611431</c:v>
                </c:pt>
                <c:pt idx="199">
                  <c:v>11.150315846337556</c:v>
                </c:pt>
                <c:pt idx="200">
                  <c:v>11.155293695896788</c:v>
                </c:pt>
                <c:pt idx="201">
                  <c:v>11.160467049489355</c:v>
                </c:pt>
                <c:pt idx="202">
                  <c:v>11.170931166313411</c:v>
                </c:pt>
                <c:pt idx="203">
                  <c:v>11.184518541434961</c:v>
                </c:pt>
                <c:pt idx="204">
                  <c:v>10.659163558224821</c:v>
                </c:pt>
                <c:pt idx="205">
                  <c:v>10.64967896248004</c:v>
                </c:pt>
                <c:pt idx="206">
                  <c:v>10.638633404201775</c:v>
                </c:pt>
                <c:pt idx="207">
                  <c:v>10.628159298255547</c:v>
                </c:pt>
                <c:pt idx="208">
                  <c:v>10.617066403028835</c:v>
                </c:pt>
                <c:pt idx="209">
                  <c:v>10.595344972292551</c:v>
                </c:pt>
                <c:pt idx="210">
                  <c:v>7.6733723687202522</c:v>
                </c:pt>
                <c:pt idx="211">
                  <c:v>7.8393438227460823</c:v>
                </c:pt>
                <c:pt idx="212">
                  <c:v>7.8599015790172677</c:v>
                </c:pt>
                <c:pt idx="213">
                  <c:v>8.0691941771130384</c:v>
                </c:pt>
                <c:pt idx="214">
                  <c:v>8.4170895122287792</c:v>
                </c:pt>
                <c:pt idx="215">
                  <c:v>8.5554602034419283</c:v>
                </c:pt>
                <c:pt idx="216">
                  <c:v>8.5951623034536357</c:v>
                </c:pt>
                <c:pt idx="217">
                  <c:v>11.051990824678704</c:v>
                </c:pt>
                <c:pt idx="218">
                  <c:v>11.063208144414673</c:v>
                </c:pt>
                <c:pt idx="219">
                  <c:v>11.067251772171153</c:v>
                </c:pt>
                <c:pt idx="220">
                  <c:v>11.072972205933878</c:v>
                </c:pt>
                <c:pt idx="221">
                  <c:v>11.075173760112738</c:v>
                </c:pt>
                <c:pt idx="222">
                  <c:v>11.086262669130427</c:v>
                </c:pt>
                <c:pt idx="223">
                  <c:v>11.116644418769233</c:v>
                </c:pt>
                <c:pt idx="224">
                  <c:v>11.121342743355257</c:v>
                </c:pt>
                <c:pt idx="225">
                  <c:v>11.143586272165152</c:v>
                </c:pt>
                <c:pt idx="226">
                  <c:v>11.148604703011651</c:v>
                </c:pt>
                <c:pt idx="227">
                  <c:v>11.153819442188903</c:v>
                </c:pt>
                <c:pt idx="228">
                  <c:v>11.164352213872164</c:v>
                </c:pt>
                <c:pt idx="229">
                  <c:v>11.178027276146564</c:v>
                </c:pt>
                <c:pt idx="230">
                  <c:v>10.669912276737378</c:v>
                </c:pt>
                <c:pt idx="231">
                  <c:v>10.660517194429731</c:v>
                </c:pt>
                <c:pt idx="232">
                  <c:v>10.649615590328125</c:v>
                </c:pt>
                <c:pt idx="233">
                  <c:v>10.639268788720603</c:v>
                </c:pt>
                <c:pt idx="234">
                  <c:v>10.628300560050267</c:v>
                </c:pt>
                <c:pt idx="235">
                  <c:v>10.606817645127702</c:v>
                </c:pt>
                <c:pt idx="236">
                  <c:v>6.8961138006709506</c:v>
                </c:pt>
                <c:pt idx="237">
                  <c:v>6.5699444521350729</c:v>
                </c:pt>
                <c:pt idx="238">
                  <c:v>7.4728236765755929</c:v>
                </c:pt>
                <c:pt idx="239">
                  <c:v>7.9845149687076118</c:v>
                </c:pt>
                <c:pt idx="240">
                  <c:v>8.1943418116201983</c:v>
                </c:pt>
                <c:pt idx="241">
                  <c:v>8.2087285021559655</c:v>
                </c:pt>
                <c:pt idx="242">
                  <c:v>11.021545241353161</c:v>
                </c:pt>
                <c:pt idx="243">
                  <c:v>11.033164308311939</c:v>
                </c:pt>
                <c:pt idx="244">
                  <c:v>11.037382510811733</c:v>
                </c:pt>
                <c:pt idx="245">
                  <c:v>11.043395331519436</c:v>
                </c:pt>
                <c:pt idx="246">
                  <c:v>11.045818287285636</c:v>
                </c:pt>
                <c:pt idx="247">
                  <c:v>11.05709559136746</c:v>
                </c:pt>
                <c:pt idx="248">
                  <c:v>11.088461339310653</c:v>
                </c:pt>
                <c:pt idx="249">
                  <c:v>11.093374845094424</c:v>
                </c:pt>
                <c:pt idx="250">
                  <c:v>11.11651828041189</c:v>
                </c:pt>
                <c:pt idx="251">
                  <c:v>11.121760109158439</c:v>
                </c:pt>
                <c:pt idx="252">
                  <c:v>11.127197332897651</c:v>
                </c:pt>
                <c:pt idx="253">
                  <c:v>11.138001942266039</c:v>
                </c:pt>
                <c:pt idx="254">
                  <c:v>11.152020958185879</c:v>
                </c:pt>
                <c:pt idx="255">
                  <c:v>10.710949968894822</c:v>
                </c:pt>
                <c:pt idx="256">
                  <c:v>10.701826793036007</c:v>
                </c:pt>
                <c:pt idx="257">
                  <c:v>10.691591599307978</c:v>
                </c:pt>
                <c:pt idx="258">
                  <c:v>10.681788895107097</c:v>
                </c:pt>
                <c:pt idx="259">
                  <c:v>10.671297210009104</c:v>
                </c:pt>
                <c:pt idx="260">
                  <c:v>10.650674647706582</c:v>
                </c:pt>
                <c:pt idx="261">
                  <c:v>5.983202916956583</c:v>
                </c:pt>
                <c:pt idx="262">
                  <c:v>6.6737588528753582</c:v>
                </c:pt>
                <c:pt idx="263">
                  <c:v>7.6335505999621569</c:v>
                </c:pt>
                <c:pt idx="264">
                  <c:v>7.921822889427963</c:v>
                </c:pt>
                <c:pt idx="265">
                  <c:v>7.9714807414464763</c:v>
                </c:pt>
                <c:pt idx="266">
                  <c:v>11.011110506949612</c:v>
                </c:pt>
                <c:pt idx="267">
                  <c:v>11.022807747758451</c:v>
                </c:pt>
                <c:pt idx="268">
                  <c:v>11.02703110091136</c:v>
                </c:pt>
                <c:pt idx="269">
                  <c:v>11.03301775749404</c:v>
                </c:pt>
                <c:pt idx="270">
                  <c:v>11.035353141267274</c:v>
                </c:pt>
                <c:pt idx="271">
                  <c:v>11.046850362033874</c:v>
                </c:pt>
                <c:pt idx="272">
                  <c:v>11.078463081534599</c:v>
                </c:pt>
                <c:pt idx="273">
                  <c:v>11.083367794943563</c:v>
                </c:pt>
                <c:pt idx="274">
                  <c:v>11.10654985239667</c:v>
                </c:pt>
                <c:pt idx="275">
                  <c:v>11.111786082307821</c:v>
                </c:pt>
                <c:pt idx="276">
                  <c:v>11.11722384647967</c:v>
                </c:pt>
                <c:pt idx="277">
                  <c:v>11.128143645098355</c:v>
                </c:pt>
                <c:pt idx="278">
                  <c:v>11.142313342372578</c:v>
                </c:pt>
                <c:pt idx="279">
                  <c:v>10.726187356181192</c:v>
                </c:pt>
                <c:pt idx="280">
                  <c:v>10.717263977393955</c:v>
                </c:pt>
                <c:pt idx="281">
                  <c:v>10.707056320083034</c:v>
                </c:pt>
                <c:pt idx="282">
                  <c:v>10.697335279271357</c:v>
                </c:pt>
                <c:pt idx="283">
                  <c:v>10.686994972273979</c:v>
                </c:pt>
                <c:pt idx="284">
                  <c:v>10.666726380001855</c:v>
                </c:pt>
                <c:pt idx="285">
                  <c:v>6.976894831173972</c:v>
                </c:pt>
                <c:pt idx="286">
                  <c:v>7.7070514344550052</c:v>
                </c:pt>
                <c:pt idx="287">
                  <c:v>11.023136966930482</c:v>
                </c:pt>
                <c:pt idx="288">
                  <c:v>11.027379418934043</c:v>
                </c:pt>
                <c:pt idx="289">
                  <c:v>11.035805719388311</c:v>
                </c:pt>
                <c:pt idx="290">
                  <c:v>11.047243569691073</c:v>
                </c:pt>
                <c:pt idx="291">
                  <c:v>11.10709179408191</c:v>
                </c:pt>
                <c:pt idx="292">
                  <c:v>11.112356880955998</c:v>
                </c:pt>
                <c:pt idx="293">
                  <c:v>11.117821093750777</c:v>
                </c:pt>
                <c:pt idx="294">
                  <c:v>11.142885092456376</c:v>
                </c:pt>
                <c:pt idx="295">
                  <c:v>10.725085855572489</c:v>
                </c:pt>
                <c:pt idx="296">
                  <c:v>10.716118500143333</c:v>
                </c:pt>
                <c:pt idx="297">
                  <c:v>10.70597048665312</c:v>
                </c:pt>
                <c:pt idx="298">
                  <c:v>10.685931166328253</c:v>
                </c:pt>
                <c:pt idx="299">
                  <c:v>10.665623932325094</c:v>
                </c:pt>
                <c:pt idx="300">
                  <c:v>7.1931108534763357</c:v>
                </c:pt>
                <c:pt idx="301">
                  <c:v>7.6058445793222171</c:v>
                </c:pt>
                <c:pt idx="302">
                  <c:v>7.7043943000994242</c:v>
                </c:pt>
                <c:pt idx="303">
                  <c:v>11.000111103866567</c:v>
                </c:pt>
                <c:pt idx="304">
                  <c:v>11.01191104937543</c:v>
                </c:pt>
                <c:pt idx="305">
                  <c:v>11.016157777754545</c:v>
                </c:pt>
                <c:pt idx="306">
                  <c:v>11.022157946227393</c:v>
                </c:pt>
                <c:pt idx="307">
                  <c:v>11.024453627275967</c:v>
                </c:pt>
                <c:pt idx="308">
                  <c:v>11.03613410694944</c:v>
                </c:pt>
                <c:pt idx="309">
                  <c:v>11.068039251167615</c:v>
                </c:pt>
                <c:pt idx="310">
                  <c:v>11.072961667680474</c:v>
                </c:pt>
                <c:pt idx="311">
                  <c:v>11.096273359234075</c:v>
                </c:pt>
                <c:pt idx="312">
                  <c:v>11.101530622096451</c:v>
                </c:pt>
                <c:pt idx="313">
                  <c:v>11.106993843507523</c:v>
                </c:pt>
                <c:pt idx="314">
                  <c:v>11.118028960146837</c:v>
                </c:pt>
                <c:pt idx="315">
                  <c:v>11.132348155062131</c:v>
                </c:pt>
                <c:pt idx="316">
                  <c:v>10.741449035054613</c:v>
                </c:pt>
                <c:pt idx="317">
                  <c:v>10.732693051519945</c:v>
                </c:pt>
                <c:pt idx="318">
                  <c:v>10.722577917490558</c:v>
                </c:pt>
                <c:pt idx="319">
                  <c:v>10.712973092313078</c:v>
                </c:pt>
                <c:pt idx="320">
                  <c:v>10.702789381426312</c:v>
                </c:pt>
                <c:pt idx="321">
                  <c:v>10.682858708021872</c:v>
                </c:pt>
                <c:pt idx="322">
                  <c:v>6.5381639079155924</c:v>
                </c:pt>
                <c:pt idx="323">
                  <c:v>6.8300274301524402</c:v>
                </c:pt>
                <c:pt idx="324">
                  <c:v>10.977785549571239</c:v>
                </c:pt>
                <c:pt idx="325">
                  <c:v>10.989841133137931</c:v>
                </c:pt>
                <c:pt idx="326">
                  <c:v>10.994174650029779</c:v>
                </c:pt>
                <c:pt idx="327">
                  <c:v>11.000290944288556</c:v>
                </c:pt>
                <c:pt idx="328">
                  <c:v>11.002617734287252</c:v>
                </c:pt>
                <c:pt idx="329">
                  <c:v>11.014571752588671</c:v>
                </c:pt>
                <c:pt idx="330">
                  <c:v>11.047147962780581</c:v>
                </c:pt>
                <c:pt idx="331">
                  <c:v>11.05216447395286</c:v>
                </c:pt>
                <c:pt idx="332">
                  <c:v>11.075932658546737</c:v>
                </c:pt>
                <c:pt idx="333">
                  <c:v>11.081290594706539</c:v>
                </c:pt>
                <c:pt idx="334">
                  <c:v>11.086859176796397</c:v>
                </c:pt>
                <c:pt idx="335">
                  <c:v>11.098118126337498</c:v>
                </c:pt>
                <c:pt idx="336">
                  <c:v>11.112724384623208</c:v>
                </c:pt>
                <c:pt idx="337">
                  <c:v>10.769814530914411</c:v>
                </c:pt>
                <c:pt idx="338">
                  <c:v>10.761305069680802</c:v>
                </c:pt>
                <c:pt idx="339">
                  <c:v>10.751475035136018</c:v>
                </c:pt>
                <c:pt idx="340">
                  <c:v>10.742143552694127</c:v>
                </c:pt>
                <c:pt idx="341">
                  <c:v>10.732253843747408</c:v>
                </c:pt>
                <c:pt idx="342">
                  <c:v>10.712908371033413</c:v>
                </c:pt>
                <c:pt idx="343">
                  <c:v>10.978764475909385</c:v>
                </c:pt>
                <c:pt idx="344">
                  <c:v>10.98313325589711</c:v>
                </c:pt>
                <c:pt idx="345">
                  <c:v>10.99160503487858</c:v>
                </c:pt>
                <c:pt idx="346">
                  <c:v>11.003722068124578</c:v>
                </c:pt>
                <c:pt idx="347">
                  <c:v>11.065631741459494</c:v>
                </c:pt>
                <c:pt idx="348">
                  <c:v>11.07102779808981</c:v>
                </c:pt>
                <c:pt idx="349">
                  <c:v>11.076637897279728</c:v>
                </c:pt>
                <c:pt idx="350">
                  <c:v>11.102770146259299</c:v>
                </c:pt>
                <c:pt idx="351">
                  <c:v>10.783864003924785</c:v>
                </c:pt>
                <c:pt idx="352">
                  <c:v>10.77548622709997</c:v>
                </c:pt>
                <c:pt idx="353">
                  <c:v>10.765770285243722</c:v>
                </c:pt>
                <c:pt idx="354">
                  <c:v>10.746809433318761</c:v>
                </c:pt>
                <c:pt idx="355">
                  <c:v>10.727753391349118</c:v>
                </c:pt>
                <c:pt idx="356">
                  <c:v>10.974658415960501</c:v>
                </c:pt>
                <c:pt idx="357">
                  <c:v>10.979072026224189</c:v>
                </c:pt>
                <c:pt idx="358">
                  <c:v>10.987718102515846</c:v>
                </c:pt>
                <c:pt idx="359">
                  <c:v>10.999812648616217</c:v>
                </c:pt>
                <c:pt idx="360">
                  <c:v>11.062185909216835</c:v>
                </c:pt>
                <c:pt idx="361">
                  <c:v>11.067642580994431</c:v>
                </c:pt>
                <c:pt idx="362">
                  <c:v>11.073310976388889</c:v>
                </c:pt>
                <c:pt idx="363">
                  <c:v>11.09951680133647</c:v>
                </c:pt>
                <c:pt idx="364">
                  <c:v>10.78785614513375</c:v>
                </c:pt>
                <c:pt idx="365">
                  <c:v>10.779473682692633</c:v>
                </c:pt>
                <c:pt idx="366">
                  <c:v>10.769873435856907</c:v>
                </c:pt>
                <c:pt idx="367">
                  <c:v>10.75103651488609</c:v>
                </c:pt>
                <c:pt idx="368">
                  <c:v>10.732041004793832</c:v>
                </c:pt>
                <c:pt idx="369">
                  <c:v>6.6131499398180686</c:v>
                </c:pt>
                <c:pt idx="370">
                  <c:v>6.9620142917185817</c:v>
                </c:pt>
                <c:pt idx="371">
                  <c:v>7.6367386154978369</c:v>
                </c:pt>
                <c:pt idx="372">
                  <c:v>7.7789699461324604</c:v>
                </c:pt>
                <c:pt idx="373">
                  <c:v>8.8066913068593546</c:v>
                </c:pt>
                <c:pt idx="374">
                  <c:v>8.8742100172450975</c:v>
                </c:pt>
                <c:pt idx="375">
                  <c:v>8.9385781552218937</c:v>
                </c:pt>
                <c:pt idx="376">
                  <c:v>9.1212628854401387</c:v>
                </c:pt>
                <c:pt idx="377">
                  <c:v>11.570983037765032</c:v>
                </c:pt>
                <c:pt idx="378">
                  <c:v>11.567077781115294</c:v>
                </c:pt>
                <c:pt idx="379">
                  <c:v>11.562903641093218</c:v>
                </c:pt>
                <c:pt idx="380">
                  <c:v>11.554532070556698</c:v>
                </c:pt>
                <c:pt idx="381">
                  <c:v>11.546041423455561</c:v>
                </c:pt>
                <c:pt idx="382">
                  <c:v>5.7842084673374563</c:v>
                </c:pt>
                <c:pt idx="383">
                  <c:v>6.8076344963174185</c:v>
                </c:pt>
                <c:pt idx="384">
                  <c:v>7.2836335773532372</c:v>
                </c:pt>
                <c:pt idx="385">
                  <c:v>7.4092686811342823</c:v>
                </c:pt>
                <c:pt idx="386">
                  <c:v>8.211052010575397</c:v>
                </c:pt>
                <c:pt idx="387">
                  <c:v>8.3163455599600749</c:v>
                </c:pt>
                <c:pt idx="388">
                  <c:v>8.690185997442013</c:v>
                </c:pt>
                <c:pt idx="389">
                  <c:v>8.7663156846000057</c:v>
                </c:pt>
                <c:pt idx="390">
                  <c:v>8.8382203560363539</c:v>
                </c:pt>
                <c:pt idx="391">
                  <c:v>8.9280999051826111</c:v>
                </c:pt>
                <c:pt idx="392">
                  <c:v>9.0369296896844933</c:v>
                </c:pt>
                <c:pt idx="393">
                  <c:v>11.577752048097501</c:v>
                </c:pt>
                <c:pt idx="394">
                  <c:v>11.573875867965864</c:v>
                </c:pt>
                <c:pt idx="395">
                  <c:v>11.569723499480762</c:v>
                </c:pt>
                <c:pt idx="396">
                  <c:v>11.565715635767393</c:v>
                </c:pt>
                <c:pt idx="397">
                  <c:v>11.561404626768294</c:v>
                </c:pt>
                <c:pt idx="398">
                  <c:v>11.552973161974554</c:v>
                </c:pt>
                <c:pt idx="399">
                  <c:v>6.3731989232414836</c:v>
                </c:pt>
                <c:pt idx="400">
                  <c:v>7.0556235529322917</c:v>
                </c:pt>
                <c:pt idx="401">
                  <c:v>7.1959776843690335</c:v>
                </c:pt>
                <c:pt idx="402">
                  <c:v>8.1243026789427155</c:v>
                </c:pt>
                <c:pt idx="403">
                  <c:v>8.2370368460583538</c:v>
                </c:pt>
                <c:pt idx="404">
                  <c:v>8.634904099401334</c:v>
                </c:pt>
                <c:pt idx="405">
                  <c:v>8.714927580181417</c:v>
                </c:pt>
                <c:pt idx="406">
                  <c:v>8.790329341976209</c:v>
                </c:pt>
                <c:pt idx="407">
                  <c:v>8.8847714423805488</c:v>
                </c:pt>
                <c:pt idx="408">
                  <c:v>8.9986309692116251</c:v>
                </c:pt>
                <c:pt idx="409">
                  <c:v>11.580241276263727</c:v>
                </c:pt>
                <c:pt idx="410">
                  <c:v>11.576377367692821</c:v>
                </c:pt>
                <c:pt idx="411">
                  <c:v>11.572229042647335</c:v>
                </c:pt>
                <c:pt idx="412">
                  <c:v>11.568227777395013</c:v>
                </c:pt>
                <c:pt idx="413">
                  <c:v>11.563926829207647</c:v>
                </c:pt>
                <c:pt idx="414">
                  <c:v>11.555517473708443</c:v>
                </c:pt>
                <c:pt idx="415">
                  <c:v>6.402186644393498</c:v>
                </c:pt>
                <c:pt idx="416">
                  <c:v>6.7612840033787363</c:v>
                </c:pt>
                <c:pt idx="417">
                  <c:v>8.5368094710347187</c:v>
                </c:pt>
                <c:pt idx="418">
                  <c:v>8.6231963119560664</c:v>
                </c:pt>
                <c:pt idx="419">
                  <c:v>8.7045650592547545</c:v>
                </c:pt>
                <c:pt idx="420">
                  <c:v>8.9332466268072874</c:v>
                </c:pt>
                <c:pt idx="421">
                  <c:v>11.583824380981705</c:v>
                </c:pt>
                <c:pt idx="422">
                  <c:v>11.579980517889089</c:v>
                </c:pt>
                <c:pt idx="423">
                  <c:v>11.575832267046403</c:v>
                </c:pt>
                <c:pt idx="424">
                  <c:v>11.567550184686088</c:v>
                </c:pt>
                <c:pt idx="425">
                  <c:v>11.559173309571442</c:v>
                </c:pt>
                <c:pt idx="426">
                  <c:v>6.7959884652901428</c:v>
                </c:pt>
                <c:pt idx="427">
                  <c:v>7.9142652366214516</c:v>
                </c:pt>
                <c:pt idx="428">
                  <c:v>8.0251016225826941</c:v>
                </c:pt>
                <c:pt idx="429">
                  <c:v>8.4687555274112327</c:v>
                </c:pt>
                <c:pt idx="430">
                  <c:v>8.5568599518539354</c:v>
                </c:pt>
                <c:pt idx="431">
                  <c:v>8.640805822038228</c:v>
                </c:pt>
                <c:pt idx="432">
                  <c:v>8.755398248330982</c:v>
                </c:pt>
                <c:pt idx="433">
                  <c:v>8.8898563796266785</c:v>
                </c:pt>
                <c:pt idx="434">
                  <c:v>11.585327879649579</c:v>
                </c:pt>
                <c:pt idx="435">
                  <c:v>11.581498011631933</c:v>
                </c:pt>
                <c:pt idx="436">
                  <c:v>11.577336721963784</c:v>
                </c:pt>
                <c:pt idx="437">
                  <c:v>11.573337448548285</c:v>
                </c:pt>
                <c:pt idx="438">
                  <c:v>11.56905450153049</c:v>
                </c:pt>
                <c:pt idx="439">
                  <c:v>11.560693025176418</c:v>
                </c:pt>
                <c:pt idx="440">
                  <c:v>7.6284402632495167</c:v>
                </c:pt>
                <c:pt idx="441">
                  <c:v>7.8026194829916111</c:v>
                </c:pt>
                <c:pt idx="442">
                  <c:v>8.3648739870761055</c:v>
                </c:pt>
                <c:pt idx="443">
                  <c:v>8.4692597740622766</c:v>
                </c:pt>
                <c:pt idx="444">
                  <c:v>8.5653934385593953</c:v>
                </c:pt>
                <c:pt idx="445">
                  <c:v>8.6810399567043088</c:v>
                </c:pt>
                <c:pt idx="446">
                  <c:v>8.8184758517222015</c:v>
                </c:pt>
                <c:pt idx="447">
                  <c:v>11.591833957111898</c:v>
                </c:pt>
                <c:pt idx="448">
                  <c:v>11.588021213425264</c:v>
                </c:pt>
                <c:pt idx="449">
                  <c:v>11.58390528085658</c:v>
                </c:pt>
                <c:pt idx="450">
                  <c:v>11.579942008422675</c:v>
                </c:pt>
                <c:pt idx="451">
                  <c:v>11.57568937190285</c:v>
                </c:pt>
                <c:pt idx="452">
                  <c:v>11.567380830444749</c:v>
                </c:pt>
                <c:pt idx="453">
                  <c:v>7.7715805513269043</c:v>
                </c:pt>
                <c:pt idx="454">
                  <c:v>7.9622091502554486</c:v>
                </c:pt>
                <c:pt idx="455">
                  <c:v>8.122112193200671</c:v>
                </c:pt>
                <c:pt idx="456">
                  <c:v>8.4673433958208069</c:v>
                </c:pt>
                <c:pt idx="457">
                  <c:v>11.610384235637794</c:v>
                </c:pt>
                <c:pt idx="458">
                  <c:v>11.606646392344983</c:v>
                </c:pt>
                <c:pt idx="459">
                  <c:v>11.602595410073979</c:v>
                </c:pt>
                <c:pt idx="460">
                  <c:v>11.594524829785868</c:v>
                </c:pt>
                <c:pt idx="461">
                  <c:v>11.586373549589656</c:v>
                </c:pt>
                <c:pt idx="462">
                  <c:v>7.5574778099341522</c:v>
                </c:pt>
                <c:pt idx="463">
                  <c:v>7.7880634544589968</c:v>
                </c:pt>
                <c:pt idx="464">
                  <c:v>7.9755023191702969</c:v>
                </c:pt>
                <c:pt idx="465">
                  <c:v>8.3720608892570514</c:v>
                </c:pt>
                <c:pt idx="466">
                  <c:v>11.613345956855907</c:v>
                </c:pt>
                <c:pt idx="467">
                  <c:v>11.609623559699633</c:v>
                </c:pt>
                <c:pt idx="468">
                  <c:v>11.605574423903692</c:v>
                </c:pt>
                <c:pt idx="469">
                  <c:v>11.597521295924476</c:v>
                </c:pt>
                <c:pt idx="470">
                  <c:v>11.589396024057145</c:v>
                </c:pt>
                <c:pt idx="471">
                  <c:v>6.2184215192032433</c:v>
                </c:pt>
                <c:pt idx="472">
                  <c:v>6.9080297036594507</c:v>
                </c:pt>
                <c:pt idx="473">
                  <c:v>7.375653897431679</c:v>
                </c:pt>
                <c:pt idx="474">
                  <c:v>7.8220748504839746</c:v>
                </c:pt>
                <c:pt idx="475">
                  <c:v>11.627270918055308</c:v>
                </c:pt>
                <c:pt idx="476">
                  <c:v>11.623615092178891</c:v>
                </c:pt>
                <c:pt idx="477">
                  <c:v>11.619588079161229</c:v>
                </c:pt>
                <c:pt idx="478">
                  <c:v>11.615734298472757</c:v>
                </c:pt>
                <c:pt idx="479">
                  <c:v>11.611625525034881</c:v>
                </c:pt>
                <c:pt idx="480">
                  <c:v>11.603620202657387</c:v>
                </c:pt>
                <c:pt idx="481">
                  <c:v>6.2118505080781352</c:v>
                </c:pt>
                <c:pt idx="482">
                  <c:v>7.0419685891960837</c:v>
                </c:pt>
                <c:pt idx="483">
                  <c:v>7.6436142159589071</c:v>
                </c:pt>
                <c:pt idx="484">
                  <c:v>11.630436713191335</c:v>
                </c:pt>
                <c:pt idx="485">
                  <c:v>11.626797214706173</c:v>
                </c:pt>
                <c:pt idx="486">
                  <c:v>11.622772438904185</c:v>
                </c:pt>
                <c:pt idx="487">
                  <c:v>11.618925322196628</c:v>
                </c:pt>
                <c:pt idx="488">
                  <c:v>11.614828646939456</c:v>
                </c:pt>
                <c:pt idx="489">
                  <c:v>11.606850975018006</c:v>
                </c:pt>
                <c:pt idx="490">
                  <c:v>6.6072798115175253</c:v>
                </c:pt>
                <c:pt idx="491">
                  <c:v>7.4470583593156654</c:v>
                </c:pt>
                <c:pt idx="492">
                  <c:v>11.633719651418</c:v>
                </c:pt>
                <c:pt idx="493">
                  <c:v>11.630096591215313</c:v>
                </c:pt>
                <c:pt idx="494">
                  <c:v>11.626075212809619</c:v>
                </c:pt>
                <c:pt idx="495">
                  <c:v>11.622235577852555</c:v>
                </c:pt>
                <c:pt idx="496">
                  <c:v>11.618151551630515</c:v>
                </c:pt>
                <c:pt idx="497">
                  <c:v>11.610202352461506</c:v>
                </c:pt>
                <c:pt idx="498">
                  <c:v>6.8818748929525038</c:v>
                </c:pt>
                <c:pt idx="499">
                  <c:v>11.640243163486469</c:v>
                </c:pt>
                <c:pt idx="500">
                  <c:v>11.636642981003645</c:v>
                </c:pt>
                <c:pt idx="501">
                  <c:v>11.632649459054612</c:v>
                </c:pt>
                <c:pt idx="502">
                  <c:v>11.624778858024078</c:v>
                </c:pt>
                <c:pt idx="503">
                  <c:v>11.616882083171845</c:v>
                </c:pt>
                <c:pt idx="504">
                  <c:v>11.64874824073538</c:v>
                </c:pt>
                <c:pt idx="505">
                  <c:v>11.64517739058328</c:v>
                </c:pt>
                <c:pt idx="506">
                  <c:v>11.641220510028504</c:v>
                </c:pt>
                <c:pt idx="507">
                  <c:v>11.637440839894689</c:v>
                </c:pt>
                <c:pt idx="508">
                  <c:v>11.633418933676703</c:v>
                </c:pt>
                <c:pt idx="509">
                  <c:v>11.625589868361873</c:v>
                </c:pt>
                <c:pt idx="510">
                  <c:v>6.0918419385258815</c:v>
                </c:pt>
                <c:pt idx="511">
                  <c:v>6.7826809392527618</c:v>
                </c:pt>
                <c:pt idx="512">
                  <c:v>7.2059745656880034</c:v>
                </c:pt>
                <c:pt idx="513">
                  <c:v>7.492531199941026</c:v>
                </c:pt>
                <c:pt idx="514">
                  <c:v>7.8810058376103065</c:v>
                </c:pt>
                <c:pt idx="515">
                  <c:v>6.3691923860976898</c:v>
                </c:pt>
                <c:pt idx="516">
                  <c:v>6.9518271051773803</c:v>
                </c:pt>
                <c:pt idx="517">
                  <c:v>7.2873268953485875</c:v>
                </c:pt>
                <c:pt idx="518">
                  <c:v>7.7298799306890258</c:v>
                </c:pt>
                <c:pt idx="519">
                  <c:v>6.1541882471690474</c:v>
                </c:pt>
                <c:pt idx="520">
                  <c:v>6.8159020212788679</c:v>
                </c:pt>
                <c:pt idx="521">
                  <c:v>7.4788313721526967</c:v>
                </c:pt>
                <c:pt idx="522">
                  <c:v>6.1221560540919198</c:v>
                </c:pt>
                <c:pt idx="523">
                  <c:v>7.1965372969161594</c:v>
                </c:pt>
                <c:pt idx="524">
                  <c:v>6.7826809392527618</c:v>
                </c:pt>
              </c:numCache>
            </c:numRef>
          </c:xVal>
          <c:yVal>
            <c:numRef>
              <c:f>IsoldidtZs!$Q$2:$Q$526</c:f>
              <c:numCache>
                <c:formatCode>General</c:formatCode>
                <c:ptCount val="525"/>
                <c:pt idx="0">
                  <c:v>8.5573595376324932E-2</c:v>
                </c:pt>
                <c:pt idx="1">
                  <c:v>0.10677256266546251</c:v>
                </c:pt>
                <c:pt idx="2">
                  <c:v>4.4506418491941639E-2</c:v>
                </c:pt>
                <c:pt idx="3">
                  <c:v>8.3627899517352139E-2</c:v>
                </c:pt>
                <c:pt idx="4">
                  <c:v>-9.5907928388746795E-4</c:v>
                </c:pt>
                <c:pt idx="5">
                  <c:v>3.4047032595230557E-2</c:v>
                </c:pt>
                <c:pt idx="6">
                  <c:v>8.7838616965495928E-2</c:v>
                </c:pt>
                <c:pt idx="7">
                  <c:v>1.7007415001062773E-2</c:v>
                </c:pt>
                <c:pt idx="8">
                  <c:v>-9.0081162235281301E-3</c:v>
                </c:pt>
                <c:pt idx="9">
                  <c:v>3.0016748072323657E-2</c:v>
                </c:pt>
                <c:pt idx="10">
                  <c:v>7.5660912956443269E-2</c:v>
                </c:pt>
                <c:pt idx="11">
                  <c:v>7.2792166900714148E-2</c:v>
                </c:pt>
                <c:pt idx="12">
                  <c:v>0.32185609745780636</c:v>
                </c:pt>
                <c:pt idx="13">
                  <c:v>0.23282216416999629</c:v>
                </c:pt>
                <c:pt idx="14">
                  <c:v>0.1455751016125115</c:v>
                </c:pt>
                <c:pt idx="15">
                  <c:v>6.0144094785363221E-2</c:v>
                </c:pt>
                <c:pt idx="16">
                  <c:v>6.9554177732095934E-2</c:v>
                </c:pt>
                <c:pt idx="17">
                  <c:v>0.8687222611539358</c:v>
                </c:pt>
                <c:pt idx="18">
                  <c:v>0.15827343129237834</c:v>
                </c:pt>
                <c:pt idx="19">
                  <c:v>8.4898751823986027E-2</c:v>
                </c:pt>
                <c:pt idx="20">
                  <c:v>0.23110257546658788</c:v>
                </c:pt>
                <c:pt idx="21">
                  <c:v>0.15677814152023786</c:v>
                </c:pt>
                <c:pt idx="22">
                  <c:v>0.14995664663442188</c:v>
                </c:pt>
                <c:pt idx="23">
                  <c:v>9.4861412695095831E-3</c:v>
                </c:pt>
                <c:pt idx="24">
                  <c:v>0.22407411034293659</c:v>
                </c:pt>
                <c:pt idx="25">
                  <c:v>4.2353968814853968E-2</c:v>
                </c:pt>
                <c:pt idx="26">
                  <c:v>8.7779450540843948E-2</c:v>
                </c:pt>
                <c:pt idx="27">
                  <c:v>7.4215393076896632E-2</c:v>
                </c:pt>
                <c:pt idx="28">
                  <c:v>4.0927174653006923E-2</c:v>
                </c:pt>
                <c:pt idx="29">
                  <c:v>8.2213602992104159E-2</c:v>
                </c:pt>
                <c:pt idx="30">
                  <c:v>4.7014072916154066E-2</c:v>
                </c:pt>
                <c:pt idx="31">
                  <c:v>5.19361937582314E-2</c:v>
                </c:pt>
                <c:pt idx="32">
                  <c:v>0.13477237600909633</c:v>
                </c:pt>
                <c:pt idx="33">
                  <c:v>4.4106177245376438E-2</c:v>
                </c:pt>
                <c:pt idx="34">
                  <c:v>0.16150763691271272</c:v>
                </c:pt>
                <c:pt idx="35">
                  <c:v>3.0236408348623758E-2</c:v>
                </c:pt>
                <c:pt idx="36">
                  <c:v>0.10304539803944711</c:v>
                </c:pt>
                <c:pt idx="37">
                  <c:v>7.2780658193845021E-2</c:v>
                </c:pt>
                <c:pt idx="38">
                  <c:v>0.22357985204472428</c:v>
                </c:pt>
                <c:pt idx="39">
                  <c:v>0.1678654805824846</c:v>
                </c:pt>
                <c:pt idx="40">
                  <c:v>-7.2776475656958833E-3</c:v>
                </c:pt>
                <c:pt idx="41">
                  <c:v>0.29315584338330952</c:v>
                </c:pt>
                <c:pt idx="42">
                  <c:v>0.19957151305553655</c:v>
                </c:pt>
                <c:pt idx="43">
                  <c:v>0.11303790339276214</c:v>
                </c:pt>
                <c:pt idx="44">
                  <c:v>0.33163239488759694</c:v>
                </c:pt>
                <c:pt idx="45">
                  <c:v>0.29990497694618523</c:v>
                </c:pt>
                <c:pt idx="46">
                  <c:v>0.35233270630173519</c:v>
                </c:pt>
                <c:pt idx="47">
                  <c:v>1.27854029265447E-2</c:v>
                </c:pt>
                <c:pt idx="48">
                  <c:v>3.2539448169617319E-2</c:v>
                </c:pt>
                <c:pt idx="49">
                  <c:v>0.40988640545231275</c:v>
                </c:pt>
                <c:pt idx="50">
                  <c:v>0.11429055349040373</c:v>
                </c:pt>
                <c:pt idx="51">
                  <c:v>3.6105156384531781E-2</c:v>
                </c:pt>
                <c:pt idx="52">
                  <c:v>2.2353765073328324E-2</c:v>
                </c:pt>
                <c:pt idx="53">
                  <c:v>0.10594511857943562</c:v>
                </c:pt>
                <c:pt idx="54">
                  <c:v>0.11352870565650312</c:v>
                </c:pt>
                <c:pt idx="55">
                  <c:v>4.7305753583618465E-2</c:v>
                </c:pt>
                <c:pt idx="56">
                  <c:v>4.9862153099298062E-2</c:v>
                </c:pt>
                <c:pt idx="57">
                  <c:v>0.37362448677955112</c:v>
                </c:pt>
                <c:pt idx="58">
                  <c:v>0.19551300060612509</c:v>
                </c:pt>
                <c:pt idx="59">
                  <c:v>8.6699021318861411E-2</c:v>
                </c:pt>
                <c:pt idx="60">
                  <c:v>3.0645204510927931E-2</c:v>
                </c:pt>
                <c:pt idx="61">
                  <c:v>0.18318691395273168</c:v>
                </c:pt>
                <c:pt idx="62">
                  <c:v>9.4433165702653449E-2</c:v>
                </c:pt>
                <c:pt idx="63">
                  <c:v>4.9193537387487107E-2</c:v>
                </c:pt>
                <c:pt idx="64">
                  <c:v>5.766047617989959E-2</c:v>
                </c:pt>
                <c:pt idx="65">
                  <c:v>0.2722970050128502</c:v>
                </c:pt>
                <c:pt idx="66">
                  <c:v>-1.0453568502341267E-2</c:v>
                </c:pt>
                <c:pt idx="67">
                  <c:v>4.8541164677584084E-2</c:v>
                </c:pt>
                <c:pt idx="68">
                  <c:v>7.1243016834584005E-2</c:v>
                </c:pt>
                <c:pt idx="69">
                  <c:v>0.11869336614833874</c:v>
                </c:pt>
                <c:pt idx="70">
                  <c:v>5.9680124957480339E-2</c:v>
                </c:pt>
                <c:pt idx="71">
                  <c:v>-3.1731138848786415E-2</c:v>
                </c:pt>
                <c:pt idx="72">
                  <c:v>0.23891020502724983</c:v>
                </c:pt>
                <c:pt idx="73">
                  <c:v>6.450340230537515E-3</c:v>
                </c:pt>
                <c:pt idx="74">
                  <c:v>3.0288418939998063E-2</c:v>
                </c:pt>
                <c:pt idx="75">
                  <c:v>0.15328414960863301</c:v>
                </c:pt>
                <c:pt idx="76">
                  <c:v>0.30647055672629836</c:v>
                </c:pt>
                <c:pt idx="77">
                  <c:v>0.18208898765899098</c:v>
                </c:pt>
                <c:pt idx="78">
                  <c:v>1.9498936662609063E-2</c:v>
                </c:pt>
                <c:pt idx="79">
                  <c:v>8.5209938772690466E-3</c:v>
                </c:pt>
                <c:pt idx="80">
                  <c:v>0.41626409359806138</c:v>
                </c:pt>
                <c:pt idx="81">
                  <c:v>6.628649657997916E-3</c:v>
                </c:pt>
                <c:pt idx="82">
                  <c:v>-1.4241256566385429E-2</c:v>
                </c:pt>
                <c:pt idx="83">
                  <c:v>-5.7546918436091905E-3</c:v>
                </c:pt>
                <c:pt idx="84">
                  <c:v>8.9442107591123671E-2</c:v>
                </c:pt>
                <c:pt idx="85">
                  <c:v>0.13857480037937311</c:v>
                </c:pt>
                <c:pt idx="86">
                  <c:v>-3.5215548252475752E-3</c:v>
                </c:pt>
                <c:pt idx="87">
                  <c:v>5.5400059946723403E-2</c:v>
                </c:pt>
                <c:pt idx="88">
                  <c:v>0.28983327615072474</c:v>
                </c:pt>
                <c:pt idx="89">
                  <c:v>2.196196257575293E-2</c:v>
                </c:pt>
                <c:pt idx="90">
                  <c:v>0.103365485403578</c:v>
                </c:pt>
                <c:pt idx="91">
                  <c:v>1.2986843936585752E-3</c:v>
                </c:pt>
                <c:pt idx="92">
                  <c:v>0.13013505113861107</c:v>
                </c:pt>
                <c:pt idx="93">
                  <c:v>0.15964347920875208</c:v>
                </c:pt>
                <c:pt idx="94">
                  <c:v>4.6684209094011088E-2</c:v>
                </c:pt>
                <c:pt idx="95">
                  <c:v>0.15948616211239827</c:v>
                </c:pt>
                <c:pt idx="96">
                  <c:v>0.15532274518548131</c:v>
                </c:pt>
                <c:pt idx="97">
                  <c:v>8.4708110471012801E-2</c:v>
                </c:pt>
                <c:pt idx="98">
                  <c:v>0.10918482679524337</c:v>
                </c:pt>
                <c:pt idx="99">
                  <c:v>0.16184500987568259</c:v>
                </c:pt>
                <c:pt idx="100">
                  <c:v>0.19135978231474055</c:v>
                </c:pt>
                <c:pt idx="101">
                  <c:v>5.3769650169551542E-2</c:v>
                </c:pt>
                <c:pt idx="102">
                  <c:v>1.4866783511662342E-2</c:v>
                </c:pt>
                <c:pt idx="103">
                  <c:v>0.2389547186829416</c:v>
                </c:pt>
                <c:pt idx="104">
                  <c:v>7.7501446545691993E-2</c:v>
                </c:pt>
                <c:pt idx="105">
                  <c:v>0.42447707446596344</c:v>
                </c:pt>
                <c:pt idx="106">
                  <c:v>2.1923321005531668E-2</c:v>
                </c:pt>
                <c:pt idx="107">
                  <c:v>0.26055239927240914</c:v>
                </c:pt>
                <c:pt idx="108">
                  <c:v>7.9128150784418261E-2</c:v>
                </c:pt>
                <c:pt idx="109">
                  <c:v>5.6262899610661499E-2</c:v>
                </c:pt>
                <c:pt idx="110">
                  <c:v>0.20916644901670584</c:v>
                </c:pt>
                <c:pt idx="111">
                  <c:v>0.37663871631192974</c:v>
                </c:pt>
                <c:pt idx="112">
                  <c:v>0.25174775279984679</c:v>
                </c:pt>
                <c:pt idx="113">
                  <c:v>0.2016371103992079</c:v>
                </c:pt>
                <c:pt idx="114">
                  <c:v>0.19844011035236536</c:v>
                </c:pt>
                <c:pt idx="115">
                  <c:v>0.21427305115246656</c:v>
                </c:pt>
                <c:pt idx="116">
                  <c:v>0.10633298188822275</c:v>
                </c:pt>
                <c:pt idx="117">
                  <c:v>0.28680420887920638</c:v>
                </c:pt>
                <c:pt idx="118">
                  <c:v>2.3140365649903877E-2</c:v>
                </c:pt>
                <c:pt idx="119">
                  <c:v>0.30176297760056442</c:v>
                </c:pt>
                <c:pt idx="120">
                  <c:v>1.5333567536942911E-2</c:v>
                </c:pt>
                <c:pt idx="121">
                  <c:v>0.11205141236089627</c:v>
                </c:pt>
                <c:pt idx="122">
                  <c:v>0.23019539193410091</c:v>
                </c:pt>
                <c:pt idx="123">
                  <c:v>-2.1105362159033643E-3</c:v>
                </c:pt>
                <c:pt idx="124">
                  <c:v>0.14877827430527632</c:v>
                </c:pt>
                <c:pt idx="125">
                  <c:v>9.3300038702821372E-2</c:v>
                </c:pt>
                <c:pt idx="126">
                  <c:v>-1.9126060937774338E-2</c:v>
                </c:pt>
                <c:pt idx="127">
                  <c:v>-1.2841939212780932E-2</c:v>
                </c:pt>
                <c:pt idx="128">
                  <c:v>0.10945678776757324</c:v>
                </c:pt>
                <c:pt idx="129">
                  <c:v>6.8477665077128047E-2</c:v>
                </c:pt>
                <c:pt idx="130">
                  <c:v>-3.1439474652771054E-2</c:v>
                </c:pt>
                <c:pt idx="131">
                  <c:v>0.2613728529857326</c:v>
                </c:pt>
                <c:pt idx="132">
                  <c:v>3.2408329883368829E-2</c:v>
                </c:pt>
                <c:pt idx="133">
                  <c:v>-3.4581297908903089E-2</c:v>
                </c:pt>
                <c:pt idx="134">
                  <c:v>0.28183107004694069</c:v>
                </c:pt>
                <c:pt idx="135">
                  <c:v>0.33199955777614681</c:v>
                </c:pt>
                <c:pt idx="136">
                  <c:v>0.34557990457147314</c:v>
                </c:pt>
                <c:pt idx="137">
                  <c:v>4.4567747093855435E-3</c:v>
                </c:pt>
                <c:pt idx="138">
                  <c:v>1.3397109791442876E-2</c:v>
                </c:pt>
                <c:pt idx="139">
                  <c:v>0.37329248245962171</c:v>
                </c:pt>
                <c:pt idx="140">
                  <c:v>-5.1997296140600686E-5</c:v>
                </c:pt>
                <c:pt idx="141">
                  <c:v>4.8322422044123889E-2</c:v>
                </c:pt>
                <c:pt idx="142">
                  <c:v>3.6279094830936241E-2</c:v>
                </c:pt>
                <c:pt idx="143">
                  <c:v>-7.1948197297945482E-4</c:v>
                </c:pt>
                <c:pt idx="144">
                  <c:v>0.13011717054824246</c:v>
                </c:pt>
                <c:pt idx="145">
                  <c:v>1.0224481982141253E-2</c:v>
                </c:pt>
                <c:pt idx="146">
                  <c:v>-4.5541646965134514E-3</c:v>
                </c:pt>
                <c:pt idx="147">
                  <c:v>0.30182737508640878</c:v>
                </c:pt>
                <c:pt idx="148">
                  <c:v>-1.1238265870120213E-2</c:v>
                </c:pt>
                <c:pt idx="149">
                  <c:v>0.16193005878204167</c:v>
                </c:pt>
                <c:pt idx="150">
                  <c:v>2.6750969766290947E-2</c:v>
                </c:pt>
                <c:pt idx="151">
                  <c:v>0.13956347881380557</c:v>
                </c:pt>
                <c:pt idx="152">
                  <c:v>8.9182241972726867E-2</c:v>
                </c:pt>
                <c:pt idx="153">
                  <c:v>0.10334478973006669</c:v>
                </c:pt>
                <c:pt idx="154">
                  <c:v>2.5677844845712412E-2</c:v>
                </c:pt>
                <c:pt idx="155">
                  <c:v>-8.6966446016891116E-2</c:v>
                </c:pt>
                <c:pt idx="156">
                  <c:v>2.7590813338128756E-2</c:v>
                </c:pt>
                <c:pt idx="157">
                  <c:v>3.131058949713296E-2</c:v>
                </c:pt>
                <c:pt idx="158">
                  <c:v>-1.4660861048459962E-2</c:v>
                </c:pt>
                <c:pt idx="159">
                  <c:v>4.0043765041632956E-2</c:v>
                </c:pt>
                <c:pt idx="160">
                  <c:v>8.0265918258438498E-2</c:v>
                </c:pt>
                <c:pt idx="161">
                  <c:v>-6.399643569842714E-2</c:v>
                </c:pt>
                <c:pt idx="162">
                  <c:v>0.2681729179137034</c:v>
                </c:pt>
                <c:pt idx="163">
                  <c:v>0.19464750133501857</c:v>
                </c:pt>
                <c:pt idx="164">
                  <c:v>0.22909010459556792</c:v>
                </c:pt>
                <c:pt idx="165">
                  <c:v>-1.2803932989130972E-2</c:v>
                </c:pt>
                <c:pt idx="166">
                  <c:v>9.5238668934540874E-2</c:v>
                </c:pt>
                <c:pt idx="167">
                  <c:v>1.9939850839663111</c:v>
                </c:pt>
                <c:pt idx="168">
                  <c:v>8.8308626913654681E-2</c:v>
                </c:pt>
                <c:pt idx="169">
                  <c:v>0.14509367438803331</c:v>
                </c:pt>
                <c:pt idx="170">
                  <c:v>0.13196184835786295</c:v>
                </c:pt>
                <c:pt idx="171">
                  <c:v>2.1403510563865812E-2</c:v>
                </c:pt>
                <c:pt idx="172">
                  <c:v>0.13498617586837791</c:v>
                </c:pt>
                <c:pt idx="173">
                  <c:v>4.0486364946430563E-2</c:v>
                </c:pt>
                <c:pt idx="174">
                  <c:v>0.20853223759743791</c:v>
                </c:pt>
                <c:pt idx="175">
                  <c:v>1.3257460614682507E-2</c:v>
                </c:pt>
                <c:pt idx="176">
                  <c:v>6.5144220527459412E-2</c:v>
                </c:pt>
                <c:pt idx="177">
                  <c:v>0.14971205461592144</c:v>
                </c:pt>
                <c:pt idx="178">
                  <c:v>1.2032049030928712E-2</c:v>
                </c:pt>
                <c:pt idx="179">
                  <c:v>0.11834931640898036</c:v>
                </c:pt>
                <c:pt idx="180">
                  <c:v>0.12210273074920555</c:v>
                </c:pt>
                <c:pt idx="181">
                  <c:v>6.0154210031391167E-2</c:v>
                </c:pt>
                <c:pt idx="182">
                  <c:v>0.10814497639097127</c:v>
                </c:pt>
                <c:pt idx="183">
                  <c:v>0.10290914344767192</c:v>
                </c:pt>
                <c:pt idx="184">
                  <c:v>6.2937598122427024E-2</c:v>
                </c:pt>
                <c:pt idx="185">
                  <c:v>1.4449823282840784E-2</c:v>
                </c:pt>
                <c:pt idx="186">
                  <c:v>8.4328204460926245E-2</c:v>
                </c:pt>
                <c:pt idx="187">
                  <c:v>8.3665476801973129E-2</c:v>
                </c:pt>
                <c:pt idx="188">
                  <c:v>-2.7457784373775208E-2</c:v>
                </c:pt>
                <c:pt idx="189">
                  <c:v>0.32668223307153471</c:v>
                </c:pt>
                <c:pt idx="190">
                  <c:v>0.24306524973802399</c:v>
                </c:pt>
                <c:pt idx="191">
                  <c:v>0.27153503524059347</c:v>
                </c:pt>
                <c:pt idx="192">
                  <c:v>2.1311711483526754E-2</c:v>
                </c:pt>
                <c:pt idx="193">
                  <c:v>0.14724157236340943</c:v>
                </c:pt>
                <c:pt idx="194">
                  <c:v>3.6018481021978417</c:v>
                </c:pt>
                <c:pt idx="195">
                  <c:v>3.2581029214815052E-2</c:v>
                </c:pt>
                <c:pt idx="196">
                  <c:v>0.13798526536678402</c:v>
                </c:pt>
                <c:pt idx="197">
                  <c:v>0.15337194053675626</c:v>
                </c:pt>
                <c:pt idx="198">
                  <c:v>6.7795397588277323E-2</c:v>
                </c:pt>
                <c:pt idx="199">
                  <c:v>0.11574890740288242</c:v>
                </c:pt>
                <c:pt idx="200">
                  <c:v>2.7197097551881159E-2</c:v>
                </c:pt>
                <c:pt idx="201">
                  <c:v>0.17707020164389625</c:v>
                </c:pt>
                <c:pt idx="202">
                  <c:v>6.5423388600395913E-2</c:v>
                </c:pt>
                <c:pt idx="203">
                  <c:v>6.6261771529957686E-2</c:v>
                </c:pt>
                <c:pt idx="204">
                  <c:v>0.19166785833452502</c:v>
                </c:pt>
                <c:pt idx="205">
                  <c:v>2.7332172447978469E-2</c:v>
                </c:pt>
                <c:pt idx="206">
                  <c:v>0.12087894843620574</c:v>
                </c:pt>
                <c:pt idx="207">
                  <c:v>0.14191620390512505</c:v>
                </c:pt>
                <c:pt idx="208">
                  <c:v>7.4621733149931216E-2</c:v>
                </c:pt>
                <c:pt idx="209">
                  <c:v>8.7403302661310855E-2</c:v>
                </c:pt>
                <c:pt idx="210">
                  <c:v>-9.0938842001534501E-2</c:v>
                </c:pt>
                <c:pt idx="211">
                  <c:v>2.3655827753498258E-3</c:v>
                </c:pt>
                <c:pt idx="212">
                  <c:v>-0.13992847645210174</c:v>
                </c:pt>
                <c:pt idx="213">
                  <c:v>3.2829519093919318E-2</c:v>
                </c:pt>
                <c:pt idx="214">
                  <c:v>-8.4481317468004913E-2</c:v>
                </c:pt>
                <c:pt idx="215">
                  <c:v>-6.0563298641023533E-4</c:v>
                </c:pt>
                <c:pt idx="216">
                  <c:v>3.2828452358205563E-2</c:v>
                </c:pt>
                <c:pt idx="217">
                  <c:v>0.20797018729577757</c:v>
                </c:pt>
                <c:pt idx="218">
                  <c:v>-1.0211646443640957E-2</c:v>
                </c:pt>
                <c:pt idx="219">
                  <c:v>-1.1902621027107462E-2</c:v>
                </c:pt>
                <c:pt idx="220">
                  <c:v>-1.34618534215877E-3</c:v>
                </c:pt>
                <c:pt idx="221">
                  <c:v>0.21436005046880371</c:v>
                </c:pt>
                <c:pt idx="222">
                  <c:v>0.12457982886144164</c:v>
                </c:pt>
                <c:pt idx="223">
                  <c:v>0.13852424487379458</c:v>
                </c:pt>
                <c:pt idx="224">
                  <c:v>0.43881372685847975</c:v>
                </c:pt>
                <c:pt idx="225">
                  <c:v>0.41361138126795288</c:v>
                </c:pt>
                <c:pt idx="226">
                  <c:v>0.12615148989842112</c:v>
                </c:pt>
                <c:pt idx="227">
                  <c:v>0.37024217660229269</c:v>
                </c:pt>
                <c:pt idx="228">
                  <c:v>-1.0199586222466861E-3</c:v>
                </c:pt>
                <c:pt idx="229">
                  <c:v>5.5145045513681532E-2</c:v>
                </c:pt>
                <c:pt idx="230">
                  <c:v>0.13932069143094122</c:v>
                </c:pt>
                <c:pt idx="231">
                  <c:v>5.1325721735107972E-2</c:v>
                </c:pt>
                <c:pt idx="232">
                  <c:v>6.8586132316609261E-2</c:v>
                </c:pt>
                <c:pt idx="233">
                  <c:v>0.15704716934195256</c:v>
                </c:pt>
                <c:pt idx="234">
                  <c:v>9.2320766547021121E-2</c:v>
                </c:pt>
                <c:pt idx="235">
                  <c:v>0.19757323759134493</c:v>
                </c:pt>
                <c:pt idx="236">
                  <c:v>-8.1579012621190716E-3</c:v>
                </c:pt>
                <c:pt idx="237">
                  <c:v>-0.15242170071671221</c:v>
                </c:pt>
                <c:pt idx="238">
                  <c:v>-9.3561659108481646E-2</c:v>
                </c:pt>
                <c:pt idx="239">
                  <c:v>-1.7000001965999999E-2</c:v>
                </c:pt>
                <c:pt idx="240">
                  <c:v>-9.3173701338907563E-3</c:v>
                </c:pt>
                <c:pt idx="241">
                  <c:v>6.2465536274167101E-2</c:v>
                </c:pt>
                <c:pt idx="242">
                  <c:v>-3.3695987229326166E-2</c:v>
                </c:pt>
                <c:pt idx="243">
                  <c:v>8.1691505909280704E-2</c:v>
                </c:pt>
                <c:pt idx="244">
                  <c:v>-2.8469723230454755E-2</c:v>
                </c:pt>
                <c:pt idx="245">
                  <c:v>1.494306744854869</c:v>
                </c:pt>
                <c:pt idx="246">
                  <c:v>-1.2632381313475397E-2</c:v>
                </c:pt>
                <c:pt idx="247">
                  <c:v>4.2733295933965784E-2</c:v>
                </c:pt>
                <c:pt idx="248">
                  <c:v>-2.4410268074022863E-3</c:v>
                </c:pt>
                <c:pt idx="249">
                  <c:v>-0.11779858988926607</c:v>
                </c:pt>
                <c:pt idx="250">
                  <c:v>0.25207531483433793</c:v>
                </c:pt>
                <c:pt idx="251">
                  <c:v>3.0130512058222903E-3</c:v>
                </c:pt>
                <c:pt idx="252">
                  <c:v>0.12403501593881652</c:v>
                </c:pt>
                <c:pt idx="253">
                  <c:v>-0.15926681340263216</c:v>
                </c:pt>
                <c:pt idx="254">
                  <c:v>-1.4986973202720605E-2</c:v>
                </c:pt>
                <c:pt idx="255">
                  <c:v>0.16866801063487891</c:v>
                </c:pt>
                <c:pt idx="256">
                  <c:v>2.6304176031692272E-2</c:v>
                </c:pt>
                <c:pt idx="257">
                  <c:v>-2.0175564942273645E-2</c:v>
                </c:pt>
                <c:pt idx="258">
                  <c:v>-0.10657649045376981</c:v>
                </c:pt>
                <c:pt idx="259">
                  <c:v>1.8345494075775088E-2</c:v>
                </c:pt>
                <c:pt idx="260">
                  <c:v>0.13460371128873963</c:v>
                </c:pt>
                <c:pt idx="261">
                  <c:v>-1.8376964841207752E-2</c:v>
                </c:pt>
                <c:pt idx="262">
                  <c:v>2.870823926466896E-4</c:v>
                </c:pt>
                <c:pt idx="263">
                  <c:v>-1.9405956128222476E-2</c:v>
                </c:pt>
                <c:pt idx="264">
                  <c:v>0.11292517915313072</c:v>
                </c:pt>
                <c:pt idx="265">
                  <c:v>5.2347998855045375E-2</c:v>
                </c:pt>
                <c:pt idx="266">
                  <c:v>6.155534843431202E-2</c:v>
                </c:pt>
                <c:pt idx="267">
                  <c:v>-4.9060852497926945E-2</c:v>
                </c:pt>
                <c:pt idx="268">
                  <c:v>-8.073956340644825E-2</c:v>
                </c:pt>
                <c:pt idx="269">
                  <c:v>0.11845063270752293</c:v>
                </c:pt>
                <c:pt idx="270">
                  <c:v>1.7660479969388774E-2</c:v>
                </c:pt>
                <c:pt idx="271">
                  <c:v>-2.6587781340466497E-2</c:v>
                </c:pt>
                <c:pt idx="272">
                  <c:v>-0.10916394145069089</c:v>
                </c:pt>
                <c:pt idx="273">
                  <c:v>-2.35519275084951E-2</c:v>
                </c:pt>
                <c:pt idx="274">
                  <c:v>7.5118531818132953E-2</c:v>
                </c:pt>
                <c:pt idx="275">
                  <c:v>-3.3981628262606298E-2</c:v>
                </c:pt>
                <c:pt idx="276">
                  <c:v>4.5149409333811313E-2</c:v>
                </c:pt>
                <c:pt idx="277">
                  <c:v>5.9506100636127462E-2</c:v>
                </c:pt>
                <c:pt idx="278">
                  <c:v>2.598617791421114E-2</c:v>
                </c:pt>
                <c:pt idx="279">
                  <c:v>-2.6919304364072309E-2</c:v>
                </c:pt>
                <c:pt idx="280">
                  <c:v>-3.3684782178055178E-2</c:v>
                </c:pt>
                <c:pt idx="281">
                  <c:v>5.8481079650701248E-2</c:v>
                </c:pt>
                <c:pt idx="282">
                  <c:v>-4.7470271547174987E-2</c:v>
                </c:pt>
                <c:pt idx="283">
                  <c:v>-8.3742792120542007E-3</c:v>
                </c:pt>
                <c:pt idx="284">
                  <c:v>1.8057282011029633E-2</c:v>
                </c:pt>
                <c:pt idx="285">
                  <c:v>-7.8737954491860411E-4</c:v>
                </c:pt>
                <c:pt idx="286">
                  <c:v>-9.0085204421457968E-2</c:v>
                </c:pt>
                <c:pt idx="287">
                  <c:v>-1.4934576879923481E-2</c:v>
                </c:pt>
                <c:pt idx="288">
                  <c:v>3.5777838083065241E-2</c:v>
                </c:pt>
                <c:pt idx="289">
                  <c:v>0.29386861540531728</c:v>
                </c:pt>
                <c:pt idx="290">
                  <c:v>0.3540466360742397</c:v>
                </c:pt>
                <c:pt idx="291">
                  <c:v>0.41431513204046067</c:v>
                </c:pt>
                <c:pt idx="292">
                  <c:v>0.16102081594220904</c:v>
                </c:pt>
                <c:pt idx="293">
                  <c:v>0.57809104638483011</c:v>
                </c:pt>
                <c:pt idx="294">
                  <c:v>0.18186825005495685</c:v>
                </c:pt>
                <c:pt idx="295">
                  <c:v>0.15937055453852994</c:v>
                </c:pt>
                <c:pt idx="296">
                  <c:v>7.4799603613906196E-2</c:v>
                </c:pt>
                <c:pt idx="297">
                  <c:v>0.13075994983948863</c:v>
                </c:pt>
                <c:pt idx="298">
                  <c:v>0.18199118234577968</c:v>
                </c:pt>
                <c:pt idx="299">
                  <c:v>0.24382286469819259</c:v>
                </c:pt>
                <c:pt idx="300">
                  <c:v>6.3125989331073822E-3</c:v>
                </c:pt>
                <c:pt idx="301">
                  <c:v>-0.21464221062510552</c:v>
                </c:pt>
                <c:pt idx="302">
                  <c:v>0.11699394589281327</c:v>
                </c:pt>
                <c:pt idx="303">
                  <c:v>-7.8737954491860411E-4</c:v>
                </c:pt>
                <c:pt idx="304">
                  <c:v>7.6505061726800244E-2</c:v>
                </c:pt>
                <c:pt idx="305">
                  <c:v>-5.3103830952520734E-2</c:v>
                </c:pt>
                <c:pt idx="306">
                  <c:v>1.494306744854869</c:v>
                </c:pt>
                <c:pt idx="307">
                  <c:v>-5.171923303051567E-2</c:v>
                </c:pt>
                <c:pt idx="308">
                  <c:v>4.16655815983525E-2</c:v>
                </c:pt>
                <c:pt idx="309">
                  <c:v>-7.2647185496144313E-4</c:v>
                </c:pt>
                <c:pt idx="310">
                  <c:v>8.667894613875804E-2</c:v>
                </c:pt>
                <c:pt idx="311">
                  <c:v>0.23865393000118912</c:v>
                </c:pt>
                <c:pt idx="312">
                  <c:v>-7.1551789769614849E-2</c:v>
                </c:pt>
                <c:pt idx="313">
                  <c:v>8.1797991533848924E-2</c:v>
                </c:pt>
                <c:pt idx="314">
                  <c:v>6.2612304837967564E-2</c:v>
                </c:pt>
                <c:pt idx="315">
                  <c:v>-0.12083815773394277</c:v>
                </c:pt>
                <c:pt idx="316">
                  <c:v>0.17464643142414135</c:v>
                </c:pt>
                <c:pt idx="317">
                  <c:v>3.8928656769139668E-2</c:v>
                </c:pt>
                <c:pt idx="318">
                  <c:v>7.2188293419337135E-2</c:v>
                </c:pt>
                <c:pt idx="319">
                  <c:v>-7.4943792155883092E-4</c:v>
                </c:pt>
                <c:pt idx="320">
                  <c:v>9.9555999287487706E-2</c:v>
                </c:pt>
                <c:pt idx="321">
                  <c:v>0.17262163017859031</c:v>
                </c:pt>
                <c:pt idx="322">
                  <c:v>4.809278555811989E-2</c:v>
                </c:pt>
                <c:pt idx="323">
                  <c:v>-4.9543323790845377E-3</c:v>
                </c:pt>
                <c:pt idx="324">
                  <c:v>0.19783575036623829</c:v>
                </c:pt>
                <c:pt idx="325">
                  <c:v>-2.7403868598372263E-2</c:v>
                </c:pt>
                <c:pt idx="326">
                  <c:v>-8.558126254173971E-3</c:v>
                </c:pt>
                <c:pt idx="327">
                  <c:v>0.22078061595706761</c:v>
                </c:pt>
                <c:pt idx="328">
                  <c:v>5.4807814016286233E-2</c:v>
                </c:pt>
                <c:pt idx="329">
                  <c:v>7.2551686265761139E-2</c:v>
                </c:pt>
                <c:pt idx="330">
                  <c:v>-1.521680958219673E-3</c:v>
                </c:pt>
                <c:pt idx="331">
                  <c:v>0.10295536891099702</c:v>
                </c:pt>
                <c:pt idx="332">
                  <c:v>0.2075034262909721</c:v>
                </c:pt>
                <c:pt idx="333">
                  <c:v>3.0512819998435238E-3</c:v>
                </c:pt>
                <c:pt idx="334">
                  <c:v>0.1459715661535006</c:v>
                </c:pt>
                <c:pt idx="335">
                  <c:v>-2.4656679151061175E-2</c:v>
                </c:pt>
                <c:pt idx="336">
                  <c:v>-3.429974177175095E-2</c:v>
                </c:pt>
                <c:pt idx="337">
                  <c:v>9.174238809913457E-2</c:v>
                </c:pt>
                <c:pt idx="338">
                  <c:v>-2.1595335407551967E-4</c:v>
                </c:pt>
                <c:pt idx="339">
                  <c:v>7.5106973143827818E-2</c:v>
                </c:pt>
                <c:pt idx="340">
                  <c:v>4.482399417406141E-2</c:v>
                </c:pt>
                <c:pt idx="341">
                  <c:v>3.6709897469391135E-2</c:v>
                </c:pt>
                <c:pt idx="342">
                  <c:v>6.0960678675326938E-2</c:v>
                </c:pt>
                <c:pt idx="343">
                  <c:v>6.5113589038703026E-2</c:v>
                </c:pt>
                <c:pt idx="344">
                  <c:v>-2.0569989089149678E-2</c:v>
                </c:pt>
                <c:pt idx="345">
                  <c:v>0.24638237515610939</c:v>
                </c:pt>
                <c:pt idx="346">
                  <c:v>0.23633234591589972</c:v>
                </c:pt>
                <c:pt idx="347">
                  <c:v>0.41813597371343164</c:v>
                </c:pt>
                <c:pt idx="348">
                  <c:v>0.10347628132907097</c:v>
                </c:pt>
                <c:pt idx="349">
                  <c:v>0.26518218623481782</c:v>
                </c:pt>
                <c:pt idx="350">
                  <c:v>8.7347730542184199E-2</c:v>
                </c:pt>
                <c:pt idx="351">
                  <c:v>0.28315512447246288</c:v>
                </c:pt>
                <c:pt idx="352">
                  <c:v>7.9270240634092853E-2</c:v>
                </c:pt>
                <c:pt idx="353">
                  <c:v>0.22008355132159449</c:v>
                </c:pt>
                <c:pt idx="354">
                  <c:v>0.18247058308806924</c:v>
                </c:pt>
                <c:pt idx="355">
                  <c:v>0.33894440301155376</c:v>
                </c:pt>
                <c:pt idx="356">
                  <c:v>2.292058146897533E-2</c:v>
                </c:pt>
                <c:pt idx="357">
                  <c:v>-7.1124032807899154E-2</c:v>
                </c:pt>
                <c:pt idx="358">
                  <c:v>0.52678282430393975</c:v>
                </c:pt>
                <c:pt idx="359">
                  <c:v>0.38179567111052154</c:v>
                </c:pt>
                <c:pt idx="360">
                  <c:v>0.29076227256768755</c:v>
                </c:pt>
                <c:pt idx="361">
                  <c:v>0.22335681770637722</c:v>
                </c:pt>
                <c:pt idx="362">
                  <c:v>0.52649615704592467</c:v>
                </c:pt>
                <c:pt idx="363">
                  <c:v>0.34786511644206741</c:v>
                </c:pt>
                <c:pt idx="364">
                  <c:v>9.226588373048121E-2</c:v>
                </c:pt>
                <c:pt idx="365">
                  <c:v>0.14369498112331433</c:v>
                </c:pt>
                <c:pt idx="366">
                  <c:v>0.37923805372959757</c:v>
                </c:pt>
                <c:pt idx="367">
                  <c:v>0.18011227588192741</c:v>
                </c:pt>
                <c:pt idx="368">
                  <c:v>0.31428841796474555</c:v>
                </c:pt>
                <c:pt idx="369">
                  <c:v>0.17180130468357263</c:v>
                </c:pt>
                <c:pt idx="370">
                  <c:v>-4.711174806396929E-2</c:v>
                </c:pt>
                <c:pt idx="371">
                  <c:v>0.41836930081485307</c:v>
                </c:pt>
                <c:pt idx="372">
                  <c:v>0.34285507102360469</c:v>
                </c:pt>
                <c:pt idx="373">
                  <c:v>0.14223446189905617</c:v>
                </c:pt>
                <c:pt idx="374">
                  <c:v>0.21918212386402705</c:v>
                </c:pt>
                <c:pt idx="375">
                  <c:v>0.49432827702455329</c:v>
                </c:pt>
                <c:pt idx="376">
                  <c:v>0.29148074725076034</c:v>
                </c:pt>
                <c:pt idx="377">
                  <c:v>0.2416884479515245</c:v>
                </c:pt>
                <c:pt idx="378">
                  <c:v>0.19827209164384957</c:v>
                </c:pt>
                <c:pt idx="379">
                  <c:v>0.40892497615394485</c:v>
                </c:pt>
                <c:pt idx="380">
                  <c:v>0.25572138054008575</c:v>
                </c:pt>
                <c:pt idx="381">
                  <c:v>0.52725850988441703</c:v>
                </c:pt>
                <c:pt idx="382">
                  <c:v>-5.1575333371270314E-2</c:v>
                </c:pt>
                <c:pt idx="383">
                  <c:v>0.16013587511369329</c:v>
                </c:pt>
                <c:pt idx="384">
                  <c:v>0.1047148123476184</c:v>
                </c:pt>
                <c:pt idx="385">
                  <c:v>5.289835112361245E-3</c:v>
                </c:pt>
                <c:pt idx="386">
                  <c:v>-9.3084040274323931E-2</c:v>
                </c:pt>
                <c:pt idx="387">
                  <c:v>0.11462962529495886</c:v>
                </c:pt>
                <c:pt idx="388">
                  <c:v>0.17309896380168524</c:v>
                </c:pt>
                <c:pt idx="389">
                  <c:v>1.269822301842807E-2</c:v>
                </c:pt>
                <c:pt idx="390">
                  <c:v>0.12460891724902665</c:v>
                </c:pt>
                <c:pt idx="391">
                  <c:v>0.12718476587245228</c:v>
                </c:pt>
                <c:pt idx="392">
                  <c:v>6.5662954252155042E-2</c:v>
                </c:pt>
                <c:pt idx="393">
                  <c:v>-1.3935069596462788E-2</c:v>
                </c:pt>
                <c:pt idx="394">
                  <c:v>-1.0578890502744655E-2</c:v>
                </c:pt>
                <c:pt idx="395">
                  <c:v>0.12971117804022222</c:v>
                </c:pt>
                <c:pt idx="396">
                  <c:v>3.5310292847869434E-2</c:v>
                </c:pt>
                <c:pt idx="397">
                  <c:v>-8.5266706325599854E-3</c:v>
                </c:pt>
                <c:pt idx="398">
                  <c:v>7.9096709726222375E-2</c:v>
                </c:pt>
                <c:pt idx="399">
                  <c:v>-0.20968296432113745</c:v>
                </c:pt>
                <c:pt idx="400">
                  <c:v>0.16350232816815868</c:v>
                </c:pt>
                <c:pt idx="401">
                  <c:v>-6.9435901349038778E-2</c:v>
                </c:pt>
                <c:pt idx="402">
                  <c:v>-0.20146929649445022</c:v>
                </c:pt>
                <c:pt idx="403">
                  <c:v>-7.2872241794919343E-2</c:v>
                </c:pt>
                <c:pt idx="404">
                  <c:v>0.1724099120223602</c:v>
                </c:pt>
                <c:pt idx="405">
                  <c:v>-2.3304921273493182E-2</c:v>
                </c:pt>
                <c:pt idx="406">
                  <c:v>2.94303852849103E-2</c:v>
                </c:pt>
                <c:pt idx="407">
                  <c:v>0.10617388832289659</c:v>
                </c:pt>
                <c:pt idx="408">
                  <c:v>4.0005907233553087E-2</c:v>
                </c:pt>
                <c:pt idx="409">
                  <c:v>-6.15844583371652E-2</c:v>
                </c:pt>
                <c:pt idx="410">
                  <c:v>3.7389275049559607E-3</c:v>
                </c:pt>
                <c:pt idx="411">
                  <c:v>0.13454321021270416</c:v>
                </c:pt>
                <c:pt idx="412">
                  <c:v>-0.16418149965898607</c:v>
                </c:pt>
                <c:pt idx="413">
                  <c:v>-3.562962777232373E-2</c:v>
                </c:pt>
                <c:pt idx="414">
                  <c:v>5.2125451230302891E-2</c:v>
                </c:pt>
                <c:pt idx="415">
                  <c:v>2.5641094181591373</c:v>
                </c:pt>
                <c:pt idx="416">
                  <c:v>1.1322552650713131</c:v>
                </c:pt>
                <c:pt idx="417">
                  <c:v>1.6140442139438345</c:v>
                </c:pt>
                <c:pt idx="418">
                  <c:v>1.1634625785877781</c:v>
                </c:pt>
                <c:pt idx="419">
                  <c:v>0.18088710601177818</c:v>
                </c:pt>
                <c:pt idx="420">
                  <c:v>1.494306744854869</c:v>
                </c:pt>
                <c:pt idx="421">
                  <c:v>0.37810711475360137</c:v>
                </c:pt>
                <c:pt idx="422">
                  <c:v>0.46131746537408269</c:v>
                </c:pt>
                <c:pt idx="423">
                  <c:v>0.9950602308683697</c:v>
                </c:pt>
                <c:pt idx="424">
                  <c:v>0.79103942973304553</c:v>
                </c:pt>
                <c:pt idx="425">
                  <c:v>-2.3281072359245036E-2</c:v>
                </c:pt>
                <c:pt idx="426">
                  <c:v>7.9596490015891669E-2</c:v>
                </c:pt>
                <c:pt idx="427">
                  <c:v>8.3377842106346536E-2</c:v>
                </c:pt>
                <c:pt idx="428">
                  <c:v>0.17293935082498688</c:v>
                </c:pt>
                <c:pt idx="429">
                  <c:v>0.21613371633437836</c:v>
                </c:pt>
                <c:pt idx="430">
                  <c:v>-5.5599145179302525E-3</c:v>
                </c:pt>
                <c:pt idx="431">
                  <c:v>7.6732246838714116E-2</c:v>
                </c:pt>
                <c:pt idx="432">
                  <c:v>0.37325665068195918</c:v>
                </c:pt>
                <c:pt idx="433">
                  <c:v>-1.6163830758002793E-3</c:v>
                </c:pt>
                <c:pt idx="434">
                  <c:v>0.31537236218514919</c:v>
                </c:pt>
                <c:pt idx="435">
                  <c:v>3.760702916505837E-2</c:v>
                </c:pt>
                <c:pt idx="436">
                  <c:v>0.14313149441580264</c:v>
                </c:pt>
                <c:pt idx="437">
                  <c:v>0.30717245526202275</c:v>
                </c:pt>
                <c:pt idx="438">
                  <c:v>0.12682531615901307</c:v>
                </c:pt>
                <c:pt idx="439">
                  <c:v>0.13488699362760953</c:v>
                </c:pt>
                <c:pt idx="440">
                  <c:v>0.14371591011765406</c:v>
                </c:pt>
                <c:pt idx="441">
                  <c:v>0.31901585588960368</c:v>
                </c:pt>
                <c:pt idx="442">
                  <c:v>0.23517023733796111</c:v>
                </c:pt>
                <c:pt idx="443">
                  <c:v>-4.0461806541747587E-2</c:v>
                </c:pt>
                <c:pt idx="444">
                  <c:v>0.10221136666493987</c:v>
                </c:pt>
                <c:pt idx="445">
                  <c:v>0.47550296207219639</c:v>
                </c:pt>
                <c:pt idx="446">
                  <c:v>8.5705600069485161E-2</c:v>
                </c:pt>
                <c:pt idx="447">
                  <c:v>3.1737270167626355E-2</c:v>
                </c:pt>
                <c:pt idx="448">
                  <c:v>-6.9976872976137165E-3</c:v>
                </c:pt>
                <c:pt idx="449">
                  <c:v>0.14409276304122737</c:v>
                </c:pt>
                <c:pt idx="450">
                  <c:v>0.23179711808746253</c:v>
                </c:pt>
                <c:pt idx="451">
                  <c:v>-3.437340973370915E-2</c:v>
                </c:pt>
                <c:pt idx="452">
                  <c:v>0.20031304164126004</c:v>
                </c:pt>
                <c:pt idx="453">
                  <c:v>0.14241714905230785</c:v>
                </c:pt>
                <c:pt idx="454">
                  <c:v>0.15440381969135861</c:v>
                </c:pt>
                <c:pt idx="455">
                  <c:v>3.2462691960625997E-2</c:v>
                </c:pt>
                <c:pt idx="456">
                  <c:v>0.14534942320203045</c:v>
                </c:pt>
                <c:pt idx="457">
                  <c:v>0.12415252951181428</c:v>
                </c:pt>
                <c:pt idx="458">
                  <c:v>3.1405258722852124E-2</c:v>
                </c:pt>
                <c:pt idx="459">
                  <c:v>0.34564689956226108</c:v>
                </c:pt>
                <c:pt idx="460">
                  <c:v>0.13045444268595974</c:v>
                </c:pt>
                <c:pt idx="461">
                  <c:v>6.0618595189458307E-2</c:v>
                </c:pt>
                <c:pt idx="462">
                  <c:v>-8.0098576636527627E-2</c:v>
                </c:pt>
                <c:pt idx="463">
                  <c:v>0.11634054638171702</c:v>
                </c:pt>
                <c:pt idx="464">
                  <c:v>8.3115117916989743E-3</c:v>
                </c:pt>
                <c:pt idx="465">
                  <c:v>0.13899627092620898</c:v>
                </c:pt>
                <c:pt idx="466">
                  <c:v>0.40537076491519985</c:v>
                </c:pt>
                <c:pt idx="467">
                  <c:v>0.13771208375381275</c:v>
                </c:pt>
                <c:pt idx="468">
                  <c:v>0.39613326929735404</c:v>
                </c:pt>
                <c:pt idx="469">
                  <c:v>0.20165154989016904</c:v>
                </c:pt>
                <c:pt idx="470">
                  <c:v>0.16134441875292513</c:v>
                </c:pt>
                <c:pt idx="471">
                  <c:v>0.18108097254931607</c:v>
                </c:pt>
                <c:pt idx="472">
                  <c:v>0.25636821639686158</c:v>
                </c:pt>
                <c:pt idx="473">
                  <c:v>0.24146184615308219</c:v>
                </c:pt>
                <c:pt idx="474">
                  <c:v>0.33720766968831023</c:v>
                </c:pt>
                <c:pt idx="475">
                  <c:v>0.25460754621346898</c:v>
                </c:pt>
                <c:pt idx="476">
                  <c:v>0.15186538840324962</c:v>
                </c:pt>
                <c:pt idx="477">
                  <c:v>0.39620344359617332</c:v>
                </c:pt>
                <c:pt idx="478">
                  <c:v>0.39042994874875209</c:v>
                </c:pt>
                <c:pt idx="479">
                  <c:v>0.2037953259035086</c:v>
                </c:pt>
                <c:pt idx="480">
                  <c:v>0.280254002394075</c:v>
                </c:pt>
                <c:pt idx="481">
                  <c:v>4.9073563136394251E-2</c:v>
                </c:pt>
                <c:pt idx="482">
                  <c:v>0.21299751092910757</c:v>
                </c:pt>
                <c:pt idx="483">
                  <c:v>5.6770469299193948E-3</c:v>
                </c:pt>
                <c:pt idx="484">
                  <c:v>2.7441946961391815E-2</c:v>
                </c:pt>
                <c:pt idx="485">
                  <c:v>-2.6870063798398618E-2</c:v>
                </c:pt>
                <c:pt idx="486">
                  <c:v>6.3494899478462097E-2</c:v>
                </c:pt>
                <c:pt idx="487">
                  <c:v>5.8257427017284116E-3</c:v>
                </c:pt>
                <c:pt idx="488">
                  <c:v>5.0655302725737721E-3</c:v>
                </c:pt>
                <c:pt idx="489">
                  <c:v>0.10227575853106323</c:v>
                </c:pt>
                <c:pt idx="490">
                  <c:v>0.693761199995935</c:v>
                </c:pt>
                <c:pt idx="491">
                  <c:v>6.814669072133013E-2</c:v>
                </c:pt>
                <c:pt idx="492">
                  <c:v>0.22613782524838488</c:v>
                </c:pt>
                <c:pt idx="493">
                  <c:v>0.10460864820202849</c:v>
                </c:pt>
                <c:pt idx="494">
                  <c:v>0.17868374029353942</c:v>
                </c:pt>
                <c:pt idx="495">
                  <c:v>-3.5166260150050942E-2</c:v>
                </c:pt>
                <c:pt idx="496">
                  <c:v>0.1762228895326749</c:v>
                </c:pt>
                <c:pt idx="497">
                  <c:v>3.0078285949732182E-2</c:v>
                </c:pt>
                <c:pt idx="498">
                  <c:v>0.22923212327723119</c:v>
                </c:pt>
                <c:pt idx="499">
                  <c:v>0.288324431011515</c:v>
                </c:pt>
                <c:pt idx="500">
                  <c:v>0.14634333670740388</c:v>
                </c:pt>
                <c:pt idx="501">
                  <c:v>0.30435576564379085</c:v>
                </c:pt>
                <c:pt idx="502">
                  <c:v>0.2379761565792243</c:v>
                </c:pt>
                <c:pt idx="503">
                  <c:v>0.42126612071097419</c:v>
                </c:pt>
                <c:pt idx="504">
                  <c:v>0.27306150923988043</c:v>
                </c:pt>
                <c:pt idx="505">
                  <c:v>5.0177479994119013E-2</c:v>
                </c:pt>
                <c:pt idx="506">
                  <c:v>0.1312626701419056</c:v>
                </c:pt>
                <c:pt idx="507">
                  <c:v>-7.3246310454436897E-4</c:v>
                </c:pt>
                <c:pt idx="508">
                  <c:v>0.11066191007192648</c:v>
                </c:pt>
                <c:pt idx="509">
                  <c:v>0.17095881620747516</c:v>
                </c:pt>
                <c:pt idx="510">
                  <c:v>2.1017648290050692E-2</c:v>
                </c:pt>
                <c:pt idx="511">
                  <c:v>0.1752220875940031</c:v>
                </c:pt>
                <c:pt idx="512">
                  <c:v>0.14840360414987128</c:v>
                </c:pt>
                <c:pt idx="513">
                  <c:v>4.5813972702163683E-2</c:v>
                </c:pt>
                <c:pt idx="514">
                  <c:v>0.16716757608473634</c:v>
                </c:pt>
                <c:pt idx="515">
                  <c:v>5.5706462929395406E-2</c:v>
                </c:pt>
                <c:pt idx="516">
                  <c:v>4.2600663094021732E-2</c:v>
                </c:pt>
                <c:pt idx="517">
                  <c:v>-2.8954630818261093E-2</c:v>
                </c:pt>
                <c:pt idx="518">
                  <c:v>6.795390710936916E-2</c:v>
                </c:pt>
                <c:pt idx="519">
                  <c:v>9.1255220963169948E-3</c:v>
                </c:pt>
                <c:pt idx="520">
                  <c:v>0.12192270625707513</c:v>
                </c:pt>
                <c:pt idx="521">
                  <c:v>8.6752165082000884E-2</c:v>
                </c:pt>
                <c:pt idx="522">
                  <c:v>0.12798705070865787</c:v>
                </c:pt>
                <c:pt idx="523">
                  <c:v>-6.3078256388635137E-2</c:v>
                </c:pt>
                <c:pt idx="524">
                  <c:v>0.15110563696430421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ED-49C1-81F9-DFBA4E747B3B}"/>
            </c:ext>
          </c:extLst>
        </c:ser>
        <c:ser>
          <c:idx val="1"/>
          <c:order val="1"/>
          <c:tx>
            <c:strRef>
              <c:f>IsoldidtZs!$R$1</c:f>
              <c:strCache>
                <c:ptCount val="1"/>
                <c:pt idx="0">
                  <c:v>Li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2021303587051618"/>
                  <c:y val="-0.63259769612131822"/>
                </c:manualLayout>
              </c:layout>
              <c:numFmt formatCode="General" sourceLinked="0"/>
            </c:trendlineLbl>
          </c:trendline>
          <c:xVal>
            <c:numRef>
              <c:f>IsoldidtZs!$P$2:$P$526</c:f>
              <c:numCache>
                <c:formatCode>General</c:formatCode>
                <c:ptCount val="525"/>
                <c:pt idx="0">
                  <c:v>6.1469158298180888</c:v>
                </c:pt>
                <c:pt idx="1">
                  <c:v>7.3031283303972589</c:v>
                </c:pt>
                <c:pt idx="2">
                  <c:v>11.569528468370306</c:v>
                </c:pt>
                <c:pt idx="3">
                  <c:v>11.575608721724272</c:v>
                </c:pt>
                <c:pt idx="4">
                  <c:v>11.578986795277658</c:v>
                </c:pt>
                <c:pt idx="5">
                  <c:v>11.588420794736443</c:v>
                </c:pt>
                <c:pt idx="6">
                  <c:v>11.592694026514415</c:v>
                </c:pt>
                <c:pt idx="7">
                  <c:v>11.609258688681198</c:v>
                </c:pt>
                <c:pt idx="8">
                  <c:v>11.615480664395449</c:v>
                </c:pt>
                <c:pt idx="9">
                  <c:v>11.615041924607798</c:v>
                </c:pt>
                <c:pt idx="10">
                  <c:v>11.621751385731278</c:v>
                </c:pt>
                <c:pt idx="11">
                  <c:v>11.633609461857578</c:v>
                </c:pt>
                <c:pt idx="12">
                  <c:v>11.639539226183501</c:v>
                </c:pt>
                <c:pt idx="13">
                  <c:v>11.641280483134221</c:v>
                </c:pt>
                <c:pt idx="14">
                  <c:v>12.050681052210416</c:v>
                </c:pt>
                <c:pt idx="15">
                  <c:v>12.054891858891301</c:v>
                </c:pt>
                <c:pt idx="16">
                  <c:v>12.05645200321065</c:v>
                </c:pt>
                <c:pt idx="17">
                  <c:v>12.058711069911705</c:v>
                </c:pt>
                <c:pt idx="18">
                  <c:v>12.059682431308662</c:v>
                </c:pt>
                <c:pt idx="19">
                  <c:v>12.063701828190519</c:v>
                </c:pt>
                <c:pt idx="20">
                  <c:v>12.075335469632794</c:v>
                </c:pt>
                <c:pt idx="21">
                  <c:v>12.077214820871003</c:v>
                </c:pt>
                <c:pt idx="22">
                  <c:v>12.086039731922993</c:v>
                </c:pt>
                <c:pt idx="23">
                  <c:v>12.088051355158118</c:v>
                </c:pt>
                <c:pt idx="24">
                  <c:v>12.090136832731025</c:v>
                </c:pt>
                <c:pt idx="25">
                  <c:v>12.09427376532002</c:v>
                </c:pt>
                <c:pt idx="26">
                  <c:v>12.099681642168804</c:v>
                </c:pt>
                <c:pt idx="27">
                  <c:v>11.086267547674876</c:v>
                </c:pt>
                <c:pt idx="28">
                  <c:v>11.0924838612359</c:v>
                </c:pt>
                <c:pt idx="29">
                  <c:v>11.099379230527918</c:v>
                </c:pt>
                <c:pt idx="30">
                  <c:v>11.105891522505493</c:v>
                </c:pt>
                <c:pt idx="31">
                  <c:v>11.112706495890768</c:v>
                </c:pt>
                <c:pt idx="32">
                  <c:v>11.125726479100599</c:v>
                </c:pt>
                <c:pt idx="33">
                  <c:v>6.9297340557387006</c:v>
                </c:pt>
                <c:pt idx="34">
                  <c:v>11.565783894780107</c:v>
                </c:pt>
                <c:pt idx="35">
                  <c:v>11.571888591759212</c:v>
                </c:pt>
                <c:pt idx="36">
                  <c:v>11.575280762872866</c:v>
                </c:pt>
                <c:pt idx="37">
                  <c:v>11.584747065282825</c:v>
                </c:pt>
                <c:pt idx="38">
                  <c:v>11.589038434964765</c:v>
                </c:pt>
                <c:pt idx="39">
                  <c:v>11.605687656810419</c:v>
                </c:pt>
                <c:pt idx="40">
                  <c:v>11.611917084115746</c:v>
                </c:pt>
                <c:pt idx="41">
                  <c:v>11.611484899459592</c:v>
                </c:pt>
                <c:pt idx="42">
                  <c:v>11.618202493950916</c:v>
                </c:pt>
                <c:pt idx="43">
                  <c:v>11.63010196131007</c:v>
                </c:pt>
                <c:pt idx="44">
                  <c:v>11.636049264938428</c:v>
                </c:pt>
                <c:pt idx="45">
                  <c:v>11.637806024024194</c:v>
                </c:pt>
                <c:pt idx="46">
                  <c:v>12.048418553226709</c:v>
                </c:pt>
                <c:pt idx="47">
                  <c:v>12.052637260443525</c:v>
                </c:pt>
                <c:pt idx="48">
                  <c:v>12.054199298659393</c:v>
                </c:pt>
                <c:pt idx="49">
                  <c:v>12.056459604310405</c:v>
                </c:pt>
                <c:pt idx="50">
                  <c:v>12.05742809634709</c:v>
                </c:pt>
                <c:pt idx="51">
                  <c:v>12.061461412138412</c:v>
                </c:pt>
                <c:pt idx="52">
                  <c:v>12.073118203856199</c:v>
                </c:pt>
                <c:pt idx="53">
                  <c:v>12.074999008896777</c:v>
                </c:pt>
                <c:pt idx="54">
                  <c:v>12.083834224282922</c:v>
                </c:pt>
                <c:pt idx="55">
                  <c:v>12.085847414733845</c:v>
                </c:pt>
                <c:pt idx="56">
                  <c:v>12.08793479691445</c:v>
                </c:pt>
                <c:pt idx="57">
                  <c:v>12.092081275022244</c:v>
                </c:pt>
                <c:pt idx="58">
                  <c:v>12.097501739020961</c:v>
                </c:pt>
                <c:pt idx="59">
                  <c:v>11.080231026119312</c:v>
                </c:pt>
                <c:pt idx="60">
                  <c:v>11.086495108419477</c:v>
                </c:pt>
                <c:pt idx="61">
                  <c:v>11.093410253227278</c:v>
                </c:pt>
                <c:pt idx="62">
                  <c:v>11.099950635688012</c:v>
                </c:pt>
                <c:pt idx="63">
                  <c:v>11.10680462486552</c:v>
                </c:pt>
                <c:pt idx="64">
                  <c:v>11.119905815045014</c:v>
                </c:pt>
                <c:pt idx="65">
                  <c:v>11.558562721602126</c:v>
                </c:pt>
                <c:pt idx="66">
                  <c:v>11.564716096057575</c:v>
                </c:pt>
                <c:pt idx="67">
                  <c:v>11.568136806490728</c:v>
                </c:pt>
                <c:pt idx="68">
                  <c:v>11.577663254524506</c:v>
                </c:pt>
                <c:pt idx="69">
                  <c:v>11.581991757033441</c:v>
                </c:pt>
                <c:pt idx="70">
                  <c:v>11.598825059855288</c:v>
                </c:pt>
                <c:pt idx="71">
                  <c:v>11.605056179191408</c:v>
                </c:pt>
                <c:pt idx="72">
                  <c:v>11.604643585163538</c:v>
                </c:pt>
                <c:pt idx="73">
                  <c:v>11.611363341732607</c:v>
                </c:pt>
                <c:pt idx="74">
                  <c:v>11.623342236739962</c:v>
                </c:pt>
                <c:pt idx="75">
                  <c:v>11.629320602417838</c:v>
                </c:pt>
                <c:pt idx="76">
                  <c:v>11.631115375390177</c:v>
                </c:pt>
                <c:pt idx="77">
                  <c:v>12.04409940515434</c:v>
                </c:pt>
                <c:pt idx="78">
                  <c:v>12.048331872697188</c:v>
                </c:pt>
                <c:pt idx="79">
                  <c:v>12.049896192064686</c:v>
                </c:pt>
                <c:pt idx="80">
                  <c:v>12.052155690797884</c:v>
                </c:pt>
                <c:pt idx="81">
                  <c:v>12.053114512947777</c:v>
                </c:pt>
                <c:pt idx="82">
                  <c:v>12.057178491943173</c:v>
                </c:pt>
                <c:pt idx="83">
                  <c:v>12.068877260635377</c:v>
                </c:pt>
                <c:pt idx="84">
                  <c:v>12.070758604689162</c:v>
                </c:pt>
                <c:pt idx="85">
                  <c:v>12.079605924615215</c:v>
                </c:pt>
                <c:pt idx="86">
                  <c:v>12.081619734209657</c:v>
                </c:pt>
                <c:pt idx="87">
                  <c:v>12.08370852956474</c:v>
                </c:pt>
                <c:pt idx="88">
                  <c:v>12.087873711607402</c:v>
                </c:pt>
                <c:pt idx="89">
                  <c:v>12.093318972591881</c:v>
                </c:pt>
                <c:pt idx="90">
                  <c:v>11.068617018386499</c:v>
                </c:pt>
                <c:pt idx="91">
                  <c:v>11.074982270251033</c:v>
                </c:pt>
                <c:pt idx="92">
                  <c:v>11.081916373469815</c:v>
                </c:pt>
                <c:pt idx="93">
                  <c:v>11.088501354816406</c:v>
                </c:pt>
                <c:pt idx="94">
                  <c:v>11.095429396468557</c:v>
                </c:pt>
                <c:pt idx="95">
                  <c:v>11.108691554082997</c:v>
                </c:pt>
                <c:pt idx="96">
                  <c:v>6.4770398139611327</c:v>
                </c:pt>
                <c:pt idx="97">
                  <c:v>6.9240353384940017</c:v>
                </c:pt>
                <c:pt idx="98">
                  <c:v>7.6101127321468791</c:v>
                </c:pt>
                <c:pt idx="99">
                  <c:v>7.8177590501267016</c:v>
                </c:pt>
                <c:pt idx="100">
                  <c:v>8.4074850632579157</c:v>
                </c:pt>
                <c:pt idx="101">
                  <c:v>8.5197352981437717</c:v>
                </c:pt>
                <c:pt idx="102">
                  <c:v>8.5223300930576347</c:v>
                </c:pt>
                <c:pt idx="103">
                  <c:v>8.6444058392276055</c:v>
                </c:pt>
                <c:pt idx="104">
                  <c:v>8.8546098416809436</c:v>
                </c:pt>
                <c:pt idx="105">
                  <c:v>8.9456595252337046</c:v>
                </c:pt>
                <c:pt idx="106">
                  <c:v>8.97330101139341</c:v>
                </c:pt>
                <c:pt idx="107">
                  <c:v>11.090607833762231</c:v>
                </c:pt>
                <c:pt idx="108">
                  <c:v>11.10140616941654</c:v>
                </c:pt>
                <c:pt idx="109">
                  <c:v>11.105301418172127</c:v>
                </c:pt>
                <c:pt idx="110">
                  <c:v>11.110814152736687</c:v>
                </c:pt>
                <c:pt idx="111">
                  <c:v>11.112938161167035</c:v>
                </c:pt>
                <c:pt idx="112">
                  <c:v>11.123614761657141</c:v>
                </c:pt>
                <c:pt idx="113">
                  <c:v>11.152901608363774</c:v>
                </c:pt>
                <c:pt idx="114">
                  <c:v>11.157434302667593</c:v>
                </c:pt>
                <c:pt idx="115">
                  <c:v>11.178895789638434</c:v>
                </c:pt>
                <c:pt idx="116">
                  <c:v>11.183738001106283</c:v>
                </c:pt>
                <c:pt idx="117">
                  <c:v>11.188769970207234</c:v>
                </c:pt>
                <c:pt idx="118">
                  <c:v>11.198943212253173</c:v>
                </c:pt>
                <c:pt idx="119">
                  <c:v>11.212157087490739</c:v>
                </c:pt>
                <c:pt idx="120">
                  <c:v>10.610623521917686</c:v>
                </c:pt>
                <c:pt idx="121">
                  <c:v>10.600672338431609</c:v>
                </c:pt>
                <c:pt idx="122">
                  <c:v>10.589054954907581</c:v>
                </c:pt>
                <c:pt idx="123">
                  <c:v>10.578039850882796</c:v>
                </c:pt>
                <c:pt idx="124">
                  <c:v>10.566372899366387</c:v>
                </c:pt>
                <c:pt idx="125">
                  <c:v>10.543511964578647</c:v>
                </c:pt>
                <c:pt idx="126">
                  <c:v>5.9053321491274335</c:v>
                </c:pt>
                <c:pt idx="127">
                  <c:v>7.2252308638715803</c:v>
                </c:pt>
                <c:pt idx="128">
                  <c:v>7.5152985872261313</c:v>
                </c:pt>
                <c:pt idx="129">
                  <c:v>8.2539092147967033</c:v>
                </c:pt>
                <c:pt idx="130">
                  <c:v>8.3808434871403481</c:v>
                </c:pt>
                <c:pt idx="131">
                  <c:v>8.3844025265777073</c:v>
                </c:pt>
                <c:pt idx="132">
                  <c:v>8.5232575854035559</c:v>
                </c:pt>
                <c:pt idx="133">
                  <c:v>8.7576816548107512</c:v>
                </c:pt>
                <c:pt idx="134">
                  <c:v>8.8577909428900927</c:v>
                </c:pt>
                <c:pt idx="135">
                  <c:v>8.8874426038368917</c:v>
                </c:pt>
                <c:pt idx="136">
                  <c:v>11.080646850324001</c:v>
                </c:pt>
                <c:pt idx="137">
                  <c:v>11.091553789389355</c:v>
                </c:pt>
                <c:pt idx="138">
                  <c:v>11.095488590610662</c:v>
                </c:pt>
                <c:pt idx="139">
                  <c:v>11.101058299394992</c:v>
                </c:pt>
                <c:pt idx="140">
                  <c:v>11.103207312567047</c:v>
                </c:pt>
                <c:pt idx="141">
                  <c:v>11.113983973163451</c:v>
                </c:pt>
                <c:pt idx="142">
                  <c:v>11.14355283929287</c:v>
                </c:pt>
                <c:pt idx="143">
                  <c:v>11.148130433041473</c:v>
                </c:pt>
                <c:pt idx="144">
                  <c:v>11.169800106208786</c:v>
                </c:pt>
                <c:pt idx="145">
                  <c:v>11.174689924540498</c:v>
                </c:pt>
                <c:pt idx="146">
                  <c:v>11.179770969287162</c:v>
                </c:pt>
                <c:pt idx="147">
                  <c:v>11.190035299416115</c:v>
                </c:pt>
                <c:pt idx="148">
                  <c:v>11.20336590277766</c:v>
                </c:pt>
                <c:pt idx="149">
                  <c:v>10.626377996782947</c:v>
                </c:pt>
                <c:pt idx="150">
                  <c:v>10.616573222362709</c:v>
                </c:pt>
                <c:pt idx="151">
                  <c:v>10.605159301646268</c:v>
                </c:pt>
                <c:pt idx="152">
                  <c:v>10.594330600025117</c:v>
                </c:pt>
                <c:pt idx="153">
                  <c:v>10.582854322587451</c:v>
                </c:pt>
                <c:pt idx="154">
                  <c:v>10.560366026858745</c:v>
                </c:pt>
                <c:pt idx="155">
                  <c:v>6.9269120645096578</c:v>
                </c:pt>
                <c:pt idx="156">
                  <c:v>7.2960187437307695</c:v>
                </c:pt>
                <c:pt idx="157">
                  <c:v>8.1546217786700534</c:v>
                </c:pt>
                <c:pt idx="158">
                  <c:v>8.2932104675352338</c:v>
                </c:pt>
                <c:pt idx="159">
                  <c:v>8.2968830032199019</c:v>
                </c:pt>
                <c:pt idx="160">
                  <c:v>8.4485810958205594</c:v>
                </c:pt>
                <c:pt idx="161">
                  <c:v>8.69917518849104</c:v>
                </c:pt>
                <c:pt idx="162">
                  <c:v>8.8052719564613788</c:v>
                </c:pt>
                <c:pt idx="163">
                  <c:v>8.8358888580421269</c:v>
                </c:pt>
                <c:pt idx="164">
                  <c:v>11.075007313041132</c:v>
                </c:pt>
                <c:pt idx="165">
                  <c:v>11.085977604732467</c:v>
                </c:pt>
                <c:pt idx="166">
                  <c:v>11.089936198994977</c:v>
                </c:pt>
                <c:pt idx="167">
                  <c:v>11.095541225912685</c:v>
                </c:pt>
                <c:pt idx="168">
                  <c:v>11.097708115096838</c:v>
                </c:pt>
                <c:pt idx="169">
                  <c:v>11.10853851293059</c:v>
                </c:pt>
                <c:pt idx="170">
                  <c:v>11.138270395014471</c:v>
                </c:pt>
                <c:pt idx="171">
                  <c:v>11.142875441792132</c:v>
                </c:pt>
                <c:pt idx="172">
                  <c:v>11.164669914971256</c:v>
                </c:pt>
                <c:pt idx="173">
                  <c:v>11.169588727727225</c:v>
                </c:pt>
                <c:pt idx="174">
                  <c:v>11.174699462459099</c:v>
                </c:pt>
                <c:pt idx="175">
                  <c:v>11.185015270482632</c:v>
                </c:pt>
                <c:pt idx="176">
                  <c:v>11.198411725787835</c:v>
                </c:pt>
                <c:pt idx="177">
                  <c:v>10.635058036559444</c:v>
                </c:pt>
                <c:pt idx="178">
                  <c:v>10.625330192906516</c:v>
                </c:pt>
                <c:pt idx="179">
                  <c:v>10.614032439648154</c:v>
                </c:pt>
                <c:pt idx="180">
                  <c:v>10.603308034485602</c:v>
                </c:pt>
                <c:pt idx="181">
                  <c:v>10.591935863347372</c:v>
                </c:pt>
                <c:pt idx="182">
                  <c:v>10.569648709692846</c:v>
                </c:pt>
                <c:pt idx="183">
                  <c:v>6.1651176440752975</c:v>
                </c:pt>
                <c:pt idx="184">
                  <c:v>7.8650387282269367</c:v>
                </c:pt>
                <c:pt idx="185">
                  <c:v>8.0109312326575655</c:v>
                </c:pt>
                <c:pt idx="186">
                  <c:v>8.0278977380933565</c:v>
                </c:pt>
                <c:pt idx="187">
                  <c:v>8.205481130220809</c:v>
                </c:pt>
                <c:pt idx="188">
                  <c:v>8.5148855745031629</c:v>
                </c:pt>
                <c:pt idx="189">
                  <c:v>8.6404885403672296</c:v>
                </c:pt>
                <c:pt idx="190">
                  <c:v>8.6784512710069652</c:v>
                </c:pt>
                <c:pt idx="191">
                  <c:v>11.059419296412463</c:v>
                </c:pt>
                <c:pt idx="192">
                  <c:v>11.070550081966857</c:v>
                </c:pt>
                <c:pt idx="193">
                  <c:v>11.074560603218799</c:v>
                </c:pt>
                <c:pt idx="194">
                  <c:v>11.080231028614039</c:v>
                </c:pt>
                <c:pt idx="195">
                  <c:v>11.082405342408784</c:v>
                </c:pt>
                <c:pt idx="196">
                  <c:v>11.093424887174608</c:v>
                </c:pt>
                <c:pt idx="197">
                  <c:v>11.123585547016921</c:v>
                </c:pt>
                <c:pt idx="198">
                  <c:v>11.128245348611431</c:v>
                </c:pt>
                <c:pt idx="199">
                  <c:v>11.150315846337556</c:v>
                </c:pt>
                <c:pt idx="200">
                  <c:v>11.155293695896788</c:v>
                </c:pt>
                <c:pt idx="201">
                  <c:v>11.160467049489355</c:v>
                </c:pt>
                <c:pt idx="202">
                  <c:v>11.170931166313411</c:v>
                </c:pt>
                <c:pt idx="203">
                  <c:v>11.184518541434961</c:v>
                </c:pt>
                <c:pt idx="204">
                  <c:v>10.659163558224821</c:v>
                </c:pt>
                <c:pt idx="205">
                  <c:v>10.64967896248004</c:v>
                </c:pt>
                <c:pt idx="206">
                  <c:v>10.638633404201775</c:v>
                </c:pt>
                <c:pt idx="207">
                  <c:v>10.628159298255547</c:v>
                </c:pt>
                <c:pt idx="208">
                  <c:v>10.617066403028835</c:v>
                </c:pt>
                <c:pt idx="209">
                  <c:v>10.595344972292551</c:v>
                </c:pt>
                <c:pt idx="210">
                  <c:v>7.6733723687202522</c:v>
                </c:pt>
                <c:pt idx="211">
                  <c:v>7.8393438227460823</c:v>
                </c:pt>
                <c:pt idx="212">
                  <c:v>7.8599015790172677</c:v>
                </c:pt>
                <c:pt idx="213">
                  <c:v>8.0691941771130384</c:v>
                </c:pt>
                <c:pt idx="214">
                  <c:v>8.4170895122287792</c:v>
                </c:pt>
                <c:pt idx="215">
                  <c:v>8.5554602034419283</c:v>
                </c:pt>
                <c:pt idx="216">
                  <c:v>8.5951623034536357</c:v>
                </c:pt>
                <c:pt idx="217">
                  <c:v>11.051990824678704</c:v>
                </c:pt>
                <c:pt idx="218">
                  <c:v>11.063208144414673</c:v>
                </c:pt>
                <c:pt idx="219">
                  <c:v>11.067251772171153</c:v>
                </c:pt>
                <c:pt idx="220">
                  <c:v>11.072972205933878</c:v>
                </c:pt>
                <c:pt idx="221">
                  <c:v>11.075173760112738</c:v>
                </c:pt>
                <c:pt idx="222">
                  <c:v>11.086262669130427</c:v>
                </c:pt>
                <c:pt idx="223">
                  <c:v>11.116644418769233</c:v>
                </c:pt>
                <c:pt idx="224">
                  <c:v>11.121342743355257</c:v>
                </c:pt>
                <c:pt idx="225">
                  <c:v>11.143586272165152</c:v>
                </c:pt>
                <c:pt idx="226">
                  <c:v>11.148604703011651</c:v>
                </c:pt>
                <c:pt idx="227">
                  <c:v>11.153819442188903</c:v>
                </c:pt>
                <c:pt idx="228">
                  <c:v>11.164352213872164</c:v>
                </c:pt>
                <c:pt idx="229">
                  <c:v>11.178027276146564</c:v>
                </c:pt>
                <c:pt idx="230">
                  <c:v>10.669912276737378</c:v>
                </c:pt>
                <c:pt idx="231">
                  <c:v>10.660517194429731</c:v>
                </c:pt>
                <c:pt idx="232">
                  <c:v>10.649615590328125</c:v>
                </c:pt>
                <c:pt idx="233">
                  <c:v>10.639268788720603</c:v>
                </c:pt>
                <c:pt idx="234">
                  <c:v>10.628300560050267</c:v>
                </c:pt>
                <c:pt idx="235">
                  <c:v>10.606817645127702</c:v>
                </c:pt>
                <c:pt idx="236">
                  <c:v>6.8961138006709506</c:v>
                </c:pt>
                <c:pt idx="237">
                  <c:v>6.5699444521350729</c:v>
                </c:pt>
                <c:pt idx="238">
                  <c:v>7.4728236765755929</c:v>
                </c:pt>
                <c:pt idx="239">
                  <c:v>7.9845149687076118</c:v>
                </c:pt>
                <c:pt idx="240">
                  <c:v>8.1943418116201983</c:v>
                </c:pt>
                <c:pt idx="241">
                  <c:v>8.2087285021559655</c:v>
                </c:pt>
                <c:pt idx="242">
                  <c:v>11.021545241353161</c:v>
                </c:pt>
                <c:pt idx="243">
                  <c:v>11.033164308311939</c:v>
                </c:pt>
                <c:pt idx="244">
                  <c:v>11.037382510811733</c:v>
                </c:pt>
                <c:pt idx="245">
                  <c:v>11.043395331519436</c:v>
                </c:pt>
                <c:pt idx="246">
                  <c:v>11.045818287285636</c:v>
                </c:pt>
                <c:pt idx="247">
                  <c:v>11.05709559136746</c:v>
                </c:pt>
                <c:pt idx="248">
                  <c:v>11.088461339310653</c:v>
                </c:pt>
                <c:pt idx="249">
                  <c:v>11.093374845094424</c:v>
                </c:pt>
                <c:pt idx="250">
                  <c:v>11.11651828041189</c:v>
                </c:pt>
                <c:pt idx="251">
                  <c:v>11.121760109158439</c:v>
                </c:pt>
                <c:pt idx="252">
                  <c:v>11.127197332897651</c:v>
                </c:pt>
                <c:pt idx="253">
                  <c:v>11.138001942266039</c:v>
                </c:pt>
                <c:pt idx="254">
                  <c:v>11.152020958185879</c:v>
                </c:pt>
                <c:pt idx="255">
                  <c:v>10.710949968894822</c:v>
                </c:pt>
                <c:pt idx="256">
                  <c:v>10.701826793036007</c:v>
                </c:pt>
                <c:pt idx="257">
                  <c:v>10.691591599307978</c:v>
                </c:pt>
                <c:pt idx="258">
                  <c:v>10.681788895107097</c:v>
                </c:pt>
                <c:pt idx="259">
                  <c:v>10.671297210009104</c:v>
                </c:pt>
                <c:pt idx="260">
                  <c:v>10.650674647706582</c:v>
                </c:pt>
                <c:pt idx="261">
                  <c:v>5.983202916956583</c:v>
                </c:pt>
                <c:pt idx="262">
                  <c:v>6.6737588528753582</c:v>
                </c:pt>
                <c:pt idx="263">
                  <c:v>7.6335505999621569</c:v>
                </c:pt>
                <c:pt idx="264">
                  <c:v>7.921822889427963</c:v>
                </c:pt>
                <c:pt idx="265">
                  <c:v>7.9714807414464763</c:v>
                </c:pt>
                <c:pt idx="266">
                  <c:v>11.011110506949612</c:v>
                </c:pt>
                <c:pt idx="267">
                  <c:v>11.022807747758451</c:v>
                </c:pt>
                <c:pt idx="268">
                  <c:v>11.02703110091136</c:v>
                </c:pt>
                <c:pt idx="269">
                  <c:v>11.03301775749404</c:v>
                </c:pt>
                <c:pt idx="270">
                  <c:v>11.035353141267274</c:v>
                </c:pt>
                <c:pt idx="271">
                  <c:v>11.046850362033874</c:v>
                </c:pt>
                <c:pt idx="272">
                  <c:v>11.078463081534599</c:v>
                </c:pt>
                <c:pt idx="273">
                  <c:v>11.083367794943563</c:v>
                </c:pt>
                <c:pt idx="274">
                  <c:v>11.10654985239667</c:v>
                </c:pt>
                <c:pt idx="275">
                  <c:v>11.111786082307821</c:v>
                </c:pt>
                <c:pt idx="276">
                  <c:v>11.11722384647967</c:v>
                </c:pt>
                <c:pt idx="277">
                  <c:v>11.128143645098355</c:v>
                </c:pt>
                <c:pt idx="278">
                  <c:v>11.142313342372578</c:v>
                </c:pt>
                <c:pt idx="279">
                  <c:v>10.726187356181192</c:v>
                </c:pt>
                <c:pt idx="280">
                  <c:v>10.717263977393955</c:v>
                </c:pt>
                <c:pt idx="281">
                  <c:v>10.707056320083034</c:v>
                </c:pt>
                <c:pt idx="282">
                  <c:v>10.697335279271357</c:v>
                </c:pt>
                <c:pt idx="283">
                  <c:v>10.686994972273979</c:v>
                </c:pt>
                <c:pt idx="284">
                  <c:v>10.666726380001855</c:v>
                </c:pt>
                <c:pt idx="285">
                  <c:v>6.976894831173972</c:v>
                </c:pt>
                <c:pt idx="286">
                  <c:v>7.7070514344550052</c:v>
                </c:pt>
                <c:pt idx="287">
                  <c:v>11.023136966930482</c:v>
                </c:pt>
                <c:pt idx="288">
                  <c:v>11.027379418934043</c:v>
                </c:pt>
                <c:pt idx="289">
                  <c:v>11.035805719388311</c:v>
                </c:pt>
                <c:pt idx="290">
                  <c:v>11.047243569691073</c:v>
                </c:pt>
                <c:pt idx="291">
                  <c:v>11.10709179408191</c:v>
                </c:pt>
                <c:pt idx="292">
                  <c:v>11.112356880955998</c:v>
                </c:pt>
                <c:pt idx="293">
                  <c:v>11.117821093750777</c:v>
                </c:pt>
                <c:pt idx="294">
                  <c:v>11.142885092456376</c:v>
                </c:pt>
                <c:pt idx="295">
                  <c:v>10.725085855572489</c:v>
                </c:pt>
                <c:pt idx="296">
                  <c:v>10.716118500143333</c:v>
                </c:pt>
                <c:pt idx="297">
                  <c:v>10.70597048665312</c:v>
                </c:pt>
                <c:pt idx="298">
                  <c:v>10.685931166328253</c:v>
                </c:pt>
                <c:pt idx="299">
                  <c:v>10.665623932325094</c:v>
                </c:pt>
                <c:pt idx="300">
                  <c:v>7.1931108534763357</c:v>
                </c:pt>
                <c:pt idx="301">
                  <c:v>7.6058445793222171</c:v>
                </c:pt>
                <c:pt idx="302">
                  <c:v>7.7043943000994242</c:v>
                </c:pt>
                <c:pt idx="303">
                  <c:v>11.000111103866567</c:v>
                </c:pt>
                <c:pt idx="304">
                  <c:v>11.01191104937543</c:v>
                </c:pt>
                <c:pt idx="305">
                  <c:v>11.016157777754545</c:v>
                </c:pt>
                <c:pt idx="306">
                  <c:v>11.022157946227393</c:v>
                </c:pt>
                <c:pt idx="307">
                  <c:v>11.024453627275967</c:v>
                </c:pt>
                <c:pt idx="308">
                  <c:v>11.03613410694944</c:v>
                </c:pt>
                <c:pt idx="309">
                  <c:v>11.068039251167615</c:v>
                </c:pt>
                <c:pt idx="310">
                  <c:v>11.072961667680474</c:v>
                </c:pt>
                <c:pt idx="311">
                  <c:v>11.096273359234075</c:v>
                </c:pt>
                <c:pt idx="312">
                  <c:v>11.101530622096451</c:v>
                </c:pt>
                <c:pt idx="313">
                  <c:v>11.106993843507523</c:v>
                </c:pt>
                <c:pt idx="314">
                  <c:v>11.118028960146837</c:v>
                </c:pt>
                <c:pt idx="315">
                  <c:v>11.132348155062131</c:v>
                </c:pt>
                <c:pt idx="316">
                  <c:v>10.741449035054613</c:v>
                </c:pt>
                <c:pt idx="317">
                  <c:v>10.732693051519945</c:v>
                </c:pt>
                <c:pt idx="318">
                  <c:v>10.722577917490558</c:v>
                </c:pt>
                <c:pt idx="319">
                  <c:v>10.712973092313078</c:v>
                </c:pt>
                <c:pt idx="320">
                  <c:v>10.702789381426312</c:v>
                </c:pt>
                <c:pt idx="321">
                  <c:v>10.682858708021872</c:v>
                </c:pt>
                <c:pt idx="322">
                  <c:v>6.5381639079155924</c:v>
                </c:pt>
                <c:pt idx="323">
                  <c:v>6.8300274301524402</c:v>
                </c:pt>
                <c:pt idx="324">
                  <c:v>10.977785549571239</c:v>
                </c:pt>
                <c:pt idx="325">
                  <c:v>10.989841133137931</c:v>
                </c:pt>
                <c:pt idx="326">
                  <c:v>10.994174650029779</c:v>
                </c:pt>
                <c:pt idx="327">
                  <c:v>11.000290944288556</c:v>
                </c:pt>
                <c:pt idx="328">
                  <c:v>11.002617734287252</c:v>
                </c:pt>
                <c:pt idx="329">
                  <c:v>11.014571752588671</c:v>
                </c:pt>
                <c:pt idx="330">
                  <c:v>11.047147962780581</c:v>
                </c:pt>
                <c:pt idx="331">
                  <c:v>11.05216447395286</c:v>
                </c:pt>
                <c:pt idx="332">
                  <c:v>11.075932658546737</c:v>
                </c:pt>
                <c:pt idx="333">
                  <c:v>11.081290594706539</c:v>
                </c:pt>
                <c:pt idx="334">
                  <c:v>11.086859176796397</c:v>
                </c:pt>
                <c:pt idx="335">
                  <c:v>11.098118126337498</c:v>
                </c:pt>
                <c:pt idx="336">
                  <c:v>11.112724384623208</c:v>
                </c:pt>
                <c:pt idx="337">
                  <c:v>10.769814530914411</c:v>
                </c:pt>
                <c:pt idx="338">
                  <c:v>10.761305069680802</c:v>
                </c:pt>
                <c:pt idx="339">
                  <c:v>10.751475035136018</c:v>
                </c:pt>
                <c:pt idx="340">
                  <c:v>10.742143552694127</c:v>
                </c:pt>
                <c:pt idx="341">
                  <c:v>10.732253843747408</c:v>
                </c:pt>
                <c:pt idx="342">
                  <c:v>10.712908371033413</c:v>
                </c:pt>
                <c:pt idx="343">
                  <c:v>10.978764475909385</c:v>
                </c:pt>
                <c:pt idx="344">
                  <c:v>10.98313325589711</c:v>
                </c:pt>
                <c:pt idx="345">
                  <c:v>10.99160503487858</c:v>
                </c:pt>
                <c:pt idx="346">
                  <c:v>11.003722068124578</c:v>
                </c:pt>
                <c:pt idx="347">
                  <c:v>11.065631741459494</c:v>
                </c:pt>
                <c:pt idx="348">
                  <c:v>11.07102779808981</c:v>
                </c:pt>
                <c:pt idx="349">
                  <c:v>11.076637897279728</c:v>
                </c:pt>
                <c:pt idx="350">
                  <c:v>11.102770146259299</c:v>
                </c:pt>
                <c:pt idx="351">
                  <c:v>10.783864003924785</c:v>
                </c:pt>
                <c:pt idx="352">
                  <c:v>10.77548622709997</c:v>
                </c:pt>
                <c:pt idx="353">
                  <c:v>10.765770285243722</c:v>
                </c:pt>
                <c:pt idx="354">
                  <c:v>10.746809433318761</c:v>
                </c:pt>
                <c:pt idx="355">
                  <c:v>10.727753391349118</c:v>
                </c:pt>
                <c:pt idx="356">
                  <c:v>10.974658415960501</c:v>
                </c:pt>
                <c:pt idx="357">
                  <c:v>10.979072026224189</c:v>
                </c:pt>
                <c:pt idx="358">
                  <c:v>10.987718102515846</c:v>
                </c:pt>
                <c:pt idx="359">
                  <c:v>10.999812648616217</c:v>
                </c:pt>
                <c:pt idx="360">
                  <c:v>11.062185909216835</c:v>
                </c:pt>
                <c:pt idx="361">
                  <c:v>11.067642580994431</c:v>
                </c:pt>
                <c:pt idx="362">
                  <c:v>11.073310976388889</c:v>
                </c:pt>
                <c:pt idx="363">
                  <c:v>11.09951680133647</c:v>
                </c:pt>
                <c:pt idx="364">
                  <c:v>10.78785614513375</c:v>
                </c:pt>
                <c:pt idx="365">
                  <c:v>10.779473682692633</c:v>
                </c:pt>
                <c:pt idx="366">
                  <c:v>10.769873435856907</c:v>
                </c:pt>
                <c:pt idx="367">
                  <c:v>10.75103651488609</c:v>
                </c:pt>
                <c:pt idx="368">
                  <c:v>10.732041004793832</c:v>
                </c:pt>
                <c:pt idx="369">
                  <c:v>6.6131499398180686</c:v>
                </c:pt>
                <c:pt idx="370">
                  <c:v>6.9620142917185817</c:v>
                </c:pt>
                <c:pt idx="371">
                  <c:v>7.6367386154978369</c:v>
                </c:pt>
                <c:pt idx="372">
                  <c:v>7.7789699461324604</c:v>
                </c:pt>
                <c:pt idx="373">
                  <c:v>8.8066913068593546</c:v>
                </c:pt>
                <c:pt idx="374">
                  <c:v>8.8742100172450975</c:v>
                </c:pt>
                <c:pt idx="375">
                  <c:v>8.9385781552218937</c:v>
                </c:pt>
                <c:pt idx="376">
                  <c:v>9.1212628854401387</c:v>
                </c:pt>
                <c:pt idx="377">
                  <c:v>11.570983037765032</c:v>
                </c:pt>
                <c:pt idx="378">
                  <c:v>11.567077781115294</c:v>
                </c:pt>
                <c:pt idx="379">
                  <c:v>11.562903641093218</c:v>
                </c:pt>
                <c:pt idx="380">
                  <c:v>11.554532070556698</c:v>
                </c:pt>
                <c:pt idx="381">
                  <c:v>11.546041423455561</c:v>
                </c:pt>
                <c:pt idx="382">
                  <c:v>5.7842084673374563</c:v>
                </c:pt>
                <c:pt idx="383">
                  <c:v>6.8076344963174185</c:v>
                </c:pt>
                <c:pt idx="384">
                  <c:v>7.2836335773532372</c:v>
                </c:pt>
                <c:pt idx="385">
                  <c:v>7.4092686811342823</c:v>
                </c:pt>
                <c:pt idx="386">
                  <c:v>8.211052010575397</c:v>
                </c:pt>
                <c:pt idx="387">
                  <c:v>8.3163455599600749</c:v>
                </c:pt>
                <c:pt idx="388">
                  <c:v>8.690185997442013</c:v>
                </c:pt>
                <c:pt idx="389">
                  <c:v>8.7663156846000057</c:v>
                </c:pt>
                <c:pt idx="390">
                  <c:v>8.8382203560363539</c:v>
                </c:pt>
                <c:pt idx="391">
                  <c:v>8.9280999051826111</c:v>
                </c:pt>
                <c:pt idx="392">
                  <c:v>9.0369296896844933</c:v>
                </c:pt>
                <c:pt idx="393">
                  <c:v>11.577752048097501</c:v>
                </c:pt>
                <c:pt idx="394">
                  <c:v>11.573875867965864</c:v>
                </c:pt>
                <c:pt idx="395">
                  <c:v>11.569723499480762</c:v>
                </c:pt>
                <c:pt idx="396">
                  <c:v>11.565715635767393</c:v>
                </c:pt>
                <c:pt idx="397">
                  <c:v>11.561404626768294</c:v>
                </c:pt>
                <c:pt idx="398">
                  <c:v>11.552973161974554</c:v>
                </c:pt>
                <c:pt idx="399">
                  <c:v>6.3731989232414836</c:v>
                </c:pt>
                <c:pt idx="400">
                  <c:v>7.0556235529322917</c:v>
                </c:pt>
                <c:pt idx="401">
                  <c:v>7.1959776843690335</c:v>
                </c:pt>
                <c:pt idx="402">
                  <c:v>8.1243026789427155</c:v>
                </c:pt>
                <c:pt idx="403">
                  <c:v>8.2370368460583538</c:v>
                </c:pt>
                <c:pt idx="404">
                  <c:v>8.634904099401334</c:v>
                </c:pt>
                <c:pt idx="405">
                  <c:v>8.714927580181417</c:v>
                </c:pt>
                <c:pt idx="406">
                  <c:v>8.790329341976209</c:v>
                </c:pt>
                <c:pt idx="407">
                  <c:v>8.8847714423805488</c:v>
                </c:pt>
                <c:pt idx="408">
                  <c:v>8.9986309692116251</c:v>
                </c:pt>
                <c:pt idx="409">
                  <c:v>11.580241276263727</c:v>
                </c:pt>
                <c:pt idx="410">
                  <c:v>11.576377367692821</c:v>
                </c:pt>
                <c:pt idx="411">
                  <c:v>11.572229042647335</c:v>
                </c:pt>
                <c:pt idx="412">
                  <c:v>11.568227777395013</c:v>
                </c:pt>
                <c:pt idx="413">
                  <c:v>11.563926829207647</c:v>
                </c:pt>
                <c:pt idx="414">
                  <c:v>11.555517473708443</c:v>
                </c:pt>
                <c:pt idx="415">
                  <c:v>6.402186644393498</c:v>
                </c:pt>
                <c:pt idx="416">
                  <c:v>6.7612840033787363</c:v>
                </c:pt>
                <c:pt idx="417">
                  <c:v>8.5368094710347187</c:v>
                </c:pt>
                <c:pt idx="418">
                  <c:v>8.6231963119560664</c:v>
                </c:pt>
                <c:pt idx="419">
                  <c:v>8.7045650592547545</c:v>
                </c:pt>
                <c:pt idx="420">
                  <c:v>8.9332466268072874</c:v>
                </c:pt>
                <c:pt idx="421">
                  <c:v>11.583824380981705</c:v>
                </c:pt>
                <c:pt idx="422">
                  <c:v>11.579980517889089</c:v>
                </c:pt>
                <c:pt idx="423">
                  <c:v>11.575832267046403</c:v>
                </c:pt>
                <c:pt idx="424">
                  <c:v>11.567550184686088</c:v>
                </c:pt>
                <c:pt idx="425">
                  <c:v>11.559173309571442</c:v>
                </c:pt>
                <c:pt idx="426">
                  <c:v>6.7959884652901428</c:v>
                </c:pt>
                <c:pt idx="427">
                  <c:v>7.9142652366214516</c:v>
                </c:pt>
                <c:pt idx="428">
                  <c:v>8.0251016225826941</c:v>
                </c:pt>
                <c:pt idx="429">
                  <c:v>8.4687555274112327</c:v>
                </c:pt>
                <c:pt idx="430">
                  <c:v>8.5568599518539354</c:v>
                </c:pt>
                <c:pt idx="431">
                  <c:v>8.640805822038228</c:v>
                </c:pt>
                <c:pt idx="432">
                  <c:v>8.755398248330982</c:v>
                </c:pt>
                <c:pt idx="433">
                  <c:v>8.8898563796266785</c:v>
                </c:pt>
                <c:pt idx="434">
                  <c:v>11.585327879649579</c:v>
                </c:pt>
                <c:pt idx="435">
                  <c:v>11.581498011631933</c:v>
                </c:pt>
                <c:pt idx="436">
                  <c:v>11.577336721963784</c:v>
                </c:pt>
                <c:pt idx="437">
                  <c:v>11.573337448548285</c:v>
                </c:pt>
                <c:pt idx="438">
                  <c:v>11.56905450153049</c:v>
                </c:pt>
                <c:pt idx="439">
                  <c:v>11.560693025176418</c:v>
                </c:pt>
                <c:pt idx="440">
                  <c:v>7.6284402632495167</c:v>
                </c:pt>
                <c:pt idx="441">
                  <c:v>7.8026194829916111</c:v>
                </c:pt>
                <c:pt idx="442">
                  <c:v>8.3648739870761055</c:v>
                </c:pt>
                <c:pt idx="443">
                  <c:v>8.4692597740622766</c:v>
                </c:pt>
                <c:pt idx="444">
                  <c:v>8.5653934385593953</c:v>
                </c:pt>
                <c:pt idx="445">
                  <c:v>8.6810399567043088</c:v>
                </c:pt>
                <c:pt idx="446">
                  <c:v>8.8184758517222015</c:v>
                </c:pt>
                <c:pt idx="447">
                  <c:v>11.591833957111898</c:v>
                </c:pt>
                <c:pt idx="448">
                  <c:v>11.588021213425264</c:v>
                </c:pt>
                <c:pt idx="449">
                  <c:v>11.58390528085658</c:v>
                </c:pt>
                <c:pt idx="450">
                  <c:v>11.579942008422675</c:v>
                </c:pt>
                <c:pt idx="451">
                  <c:v>11.57568937190285</c:v>
                </c:pt>
                <c:pt idx="452">
                  <c:v>11.567380830444749</c:v>
                </c:pt>
                <c:pt idx="453">
                  <c:v>7.7715805513269043</c:v>
                </c:pt>
                <c:pt idx="454">
                  <c:v>7.9622091502554486</c:v>
                </c:pt>
                <c:pt idx="455">
                  <c:v>8.122112193200671</c:v>
                </c:pt>
                <c:pt idx="456">
                  <c:v>8.4673433958208069</c:v>
                </c:pt>
                <c:pt idx="457">
                  <c:v>11.610384235637794</c:v>
                </c:pt>
                <c:pt idx="458">
                  <c:v>11.606646392344983</c:v>
                </c:pt>
                <c:pt idx="459">
                  <c:v>11.602595410073979</c:v>
                </c:pt>
                <c:pt idx="460">
                  <c:v>11.594524829785868</c:v>
                </c:pt>
                <c:pt idx="461">
                  <c:v>11.586373549589656</c:v>
                </c:pt>
                <c:pt idx="462">
                  <c:v>7.5574778099341522</c:v>
                </c:pt>
                <c:pt idx="463">
                  <c:v>7.7880634544589968</c:v>
                </c:pt>
                <c:pt idx="464">
                  <c:v>7.9755023191702969</c:v>
                </c:pt>
                <c:pt idx="465">
                  <c:v>8.3720608892570514</c:v>
                </c:pt>
                <c:pt idx="466">
                  <c:v>11.613345956855907</c:v>
                </c:pt>
                <c:pt idx="467">
                  <c:v>11.609623559699633</c:v>
                </c:pt>
                <c:pt idx="468">
                  <c:v>11.605574423903692</c:v>
                </c:pt>
                <c:pt idx="469">
                  <c:v>11.597521295924476</c:v>
                </c:pt>
                <c:pt idx="470">
                  <c:v>11.589396024057145</c:v>
                </c:pt>
                <c:pt idx="471">
                  <c:v>6.2184215192032433</c:v>
                </c:pt>
                <c:pt idx="472">
                  <c:v>6.9080297036594507</c:v>
                </c:pt>
                <c:pt idx="473">
                  <c:v>7.375653897431679</c:v>
                </c:pt>
                <c:pt idx="474">
                  <c:v>7.8220748504839746</c:v>
                </c:pt>
                <c:pt idx="475">
                  <c:v>11.627270918055308</c:v>
                </c:pt>
                <c:pt idx="476">
                  <c:v>11.623615092178891</c:v>
                </c:pt>
                <c:pt idx="477">
                  <c:v>11.619588079161229</c:v>
                </c:pt>
                <c:pt idx="478">
                  <c:v>11.615734298472757</c:v>
                </c:pt>
                <c:pt idx="479">
                  <c:v>11.611625525034881</c:v>
                </c:pt>
                <c:pt idx="480">
                  <c:v>11.603620202657387</c:v>
                </c:pt>
                <c:pt idx="481">
                  <c:v>6.2118505080781352</c:v>
                </c:pt>
                <c:pt idx="482">
                  <c:v>7.0419685891960837</c:v>
                </c:pt>
                <c:pt idx="483">
                  <c:v>7.6436142159589071</c:v>
                </c:pt>
                <c:pt idx="484">
                  <c:v>11.630436713191335</c:v>
                </c:pt>
                <c:pt idx="485">
                  <c:v>11.626797214706173</c:v>
                </c:pt>
                <c:pt idx="486">
                  <c:v>11.622772438904185</c:v>
                </c:pt>
                <c:pt idx="487">
                  <c:v>11.618925322196628</c:v>
                </c:pt>
                <c:pt idx="488">
                  <c:v>11.614828646939456</c:v>
                </c:pt>
                <c:pt idx="489">
                  <c:v>11.606850975018006</c:v>
                </c:pt>
                <c:pt idx="490">
                  <c:v>6.6072798115175253</c:v>
                </c:pt>
                <c:pt idx="491">
                  <c:v>7.4470583593156654</c:v>
                </c:pt>
                <c:pt idx="492">
                  <c:v>11.633719651418</c:v>
                </c:pt>
                <c:pt idx="493">
                  <c:v>11.630096591215313</c:v>
                </c:pt>
                <c:pt idx="494">
                  <c:v>11.626075212809619</c:v>
                </c:pt>
                <c:pt idx="495">
                  <c:v>11.622235577852555</c:v>
                </c:pt>
                <c:pt idx="496">
                  <c:v>11.618151551630515</c:v>
                </c:pt>
                <c:pt idx="497">
                  <c:v>11.610202352461506</c:v>
                </c:pt>
                <c:pt idx="498">
                  <c:v>6.8818748929525038</c:v>
                </c:pt>
                <c:pt idx="499">
                  <c:v>11.640243163486469</c:v>
                </c:pt>
                <c:pt idx="500">
                  <c:v>11.636642981003645</c:v>
                </c:pt>
                <c:pt idx="501">
                  <c:v>11.632649459054612</c:v>
                </c:pt>
                <c:pt idx="502">
                  <c:v>11.624778858024078</c:v>
                </c:pt>
                <c:pt idx="503">
                  <c:v>11.616882083171845</c:v>
                </c:pt>
                <c:pt idx="504">
                  <c:v>11.64874824073538</c:v>
                </c:pt>
                <c:pt idx="505">
                  <c:v>11.64517739058328</c:v>
                </c:pt>
                <c:pt idx="506">
                  <c:v>11.641220510028504</c:v>
                </c:pt>
                <c:pt idx="507">
                  <c:v>11.637440839894689</c:v>
                </c:pt>
                <c:pt idx="508">
                  <c:v>11.633418933676703</c:v>
                </c:pt>
                <c:pt idx="509">
                  <c:v>11.625589868361873</c:v>
                </c:pt>
                <c:pt idx="510">
                  <c:v>6.0918419385258815</c:v>
                </c:pt>
                <c:pt idx="511">
                  <c:v>6.7826809392527618</c:v>
                </c:pt>
                <c:pt idx="512">
                  <c:v>7.2059745656880034</c:v>
                </c:pt>
                <c:pt idx="513">
                  <c:v>7.492531199941026</c:v>
                </c:pt>
                <c:pt idx="514">
                  <c:v>7.8810058376103065</c:v>
                </c:pt>
                <c:pt idx="515">
                  <c:v>6.3691923860976898</c:v>
                </c:pt>
                <c:pt idx="516">
                  <c:v>6.9518271051773803</c:v>
                </c:pt>
                <c:pt idx="517">
                  <c:v>7.2873268953485875</c:v>
                </c:pt>
                <c:pt idx="518">
                  <c:v>7.7298799306890258</c:v>
                </c:pt>
                <c:pt idx="519">
                  <c:v>6.1541882471690474</c:v>
                </c:pt>
                <c:pt idx="520">
                  <c:v>6.8159020212788679</c:v>
                </c:pt>
                <c:pt idx="521">
                  <c:v>7.4788313721526967</c:v>
                </c:pt>
                <c:pt idx="522">
                  <c:v>6.1221560540919198</c:v>
                </c:pt>
                <c:pt idx="523">
                  <c:v>7.1965372969161594</c:v>
                </c:pt>
                <c:pt idx="524">
                  <c:v>6.7826809392527618</c:v>
                </c:pt>
              </c:numCache>
            </c:numRef>
          </c:xVal>
          <c:yVal>
            <c:numRef>
              <c:f>IsoldidtZs!$R$2:$R$526</c:f>
              <c:numCache>
                <c:formatCode>General</c:formatCode>
                <c:ptCount val="525"/>
                <c:pt idx="0">
                  <c:v>-4.4225593344751651E-2</c:v>
                </c:pt>
                <c:pt idx="1">
                  <c:v>-5.4576464437420993E-2</c:v>
                </c:pt>
                <c:pt idx="2">
                  <c:v>-3.6082330136018421E-2</c:v>
                </c:pt>
                <c:pt idx="3">
                  <c:v>2.2174021038385699E-2</c:v>
                </c:pt>
                <c:pt idx="4">
                  <c:v>-7.1020483998327846E-2</c:v>
                </c:pt>
                <c:pt idx="5">
                  <c:v>-2.2133996978394049E-2</c:v>
                </c:pt>
                <c:pt idx="6">
                  <c:v>-4.3751249099930868E-2</c:v>
                </c:pt>
                <c:pt idx="7">
                  <c:v>-5.3626267549317902E-2</c:v>
                </c:pt>
                <c:pt idx="8">
                  <c:v>-6.7455599229718319E-2</c:v>
                </c:pt>
                <c:pt idx="9">
                  <c:v>-0.12493710485441141</c:v>
                </c:pt>
                <c:pt idx="10">
                  <c:v>-9.2147072174307773E-2</c:v>
                </c:pt>
                <c:pt idx="11">
                  <c:v>-2.6181120573384554E-2</c:v>
                </c:pt>
                <c:pt idx="12">
                  <c:v>-3.6909481048304764E-2</c:v>
                </c:pt>
                <c:pt idx="13">
                  <c:v>1.883832054691241E-2</c:v>
                </c:pt>
                <c:pt idx="14">
                  <c:v>-0.16176649329203635</c:v>
                </c:pt>
                <c:pt idx="15">
                  <c:v>-4.9505552788560607E-2</c:v>
                </c:pt>
                <c:pt idx="16">
                  <c:v>-6.2647925874197985E-2</c:v>
                </c:pt>
                <c:pt idx="17">
                  <c:v>0.8687222611539358</c:v>
                </c:pt>
                <c:pt idx="18">
                  <c:v>-1.1544175573477358E-2</c:v>
                </c:pt>
                <c:pt idx="19">
                  <c:v>-5.0209713695216096E-2</c:v>
                </c:pt>
                <c:pt idx="20">
                  <c:v>-4.4077582663391034E-2</c:v>
                </c:pt>
                <c:pt idx="21">
                  <c:v>-0.14663681033320417</c:v>
                </c:pt>
                <c:pt idx="22">
                  <c:v>5.4283074318244202E-3</c:v>
                </c:pt>
                <c:pt idx="23">
                  <c:v>-0.10104521472883478</c:v>
                </c:pt>
                <c:pt idx="24">
                  <c:v>1.1723728486057172E-3</c:v>
                </c:pt>
                <c:pt idx="25">
                  <c:v>-0.20123584789613511</c:v>
                </c:pt>
                <c:pt idx="26">
                  <c:v>-8.8081313965396327E-2</c:v>
                </c:pt>
                <c:pt idx="27">
                  <c:v>-6.8668036966428286E-2</c:v>
                </c:pt>
                <c:pt idx="28">
                  <c:v>-3.6199387215570394E-2</c:v>
                </c:pt>
                <c:pt idx="29">
                  <c:v>-1.6344421099018704E-2</c:v>
                </c:pt>
                <c:pt idx="30">
                  <c:v>-0.15360538713243199</c:v>
                </c:pt>
                <c:pt idx="31">
                  <c:v>-6.1222382335960342E-2</c:v>
                </c:pt>
                <c:pt idx="32">
                  <c:v>-1.9198214156108336E-2</c:v>
                </c:pt>
                <c:pt idx="33">
                  <c:v>-3.8798883084302141E-2</c:v>
                </c:pt>
                <c:pt idx="34">
                  <c:v>-1.6693592873781804E-2</c:v>
                </c:pt>
                <c:pt idx="35">
                  <c:v>-4.7130815598849699E-2</c:v>
                </c:pt>
                <c:pt idx="36">
                  <c:v>-3.296150703278744E-2</c:v>
                </c:pt>
                <c:pt idx="37">
                  <c:v>-3.7180247560214742E-2</c:v>
                </c:pt>
                <c:pt idx="38">
                  <c:v>-0.10092317208690117</c:v>
                </c:pt>
                <c:pt idx="39">
                  <c:v>-5.9214896015022452E-2</c:v>
                </c:pt>
                <c:pt idx="40">
                  <c:v>-6.735036102867524E-2</c:v>
                </c:pt>
                <c:pt idx="41">
                  <c:v>-7.7152794888903031E-2</c:v>
                </c:pt>
                <c:pt idx="42">
                  <c:v>-3.8474482074279767E-2</c:v>
                </c:pt>
                <c:pt idx="43">
                  <c:v>-6.7952767574449596E-2</c:v>
                </c:pt>
                <c:pt idx="44">
                  <c:v>-0.21288538115631864</c:v>
                </c:pt>
                <c:pt idx="45">
                  <c:v>-2.7278041871789407E-2</c:v>
                </c:pt>
                <c:pt idx="46">
                  <c:v>-0.20705090336725834</c:v>
                </c:pt>
                <c:pt idx="47">
                  <c:v>-6.2474804010357779E-2</c:v>
                </c:pt>
                <c:pt idx="48">
                  <c:v>-7.8195734074218148E-2</c:v>
                </c:pt>
                <c:pt idx="49">
                  <c:v>0.40988640545231275</c:v>
                </c:pt>
                <c:pt idx="50">
                  <c:v>-2.6637997911165143E-2</c:v>
                </c:pt>
                <c:pt idx="51">
                  <c:v>-5.9923308543510967E-2</c:v>
                </c:pt>
                <c:pt idx="52">
                  <c:v>-0.10099268387846139</c:v>
                </c:pt>
                <c:pt idx="53">
                  <c:v>-0.22702864399953931</c:v>
                </c:pt>
                <c:pt idx="54">
                  <c:v>-3.9953303328673903E-2</c:v>
                </c:pt>
                <c:pt idx="55">
                  <c:v>-4.8231805047417094E-2</c:v>
                </c:pt>
                <c:pt idx="56">
                  <c:v>-5.8641902672986322E-2</c:v>
                </c:pt>
                <c:pt idx="57">
                  <c:v>-7.5069231068054562E-2</c:v>
                </c:pt>
                <c:pt idx="58">
                  <c:v>1.3654945774528676E-2</c:v>
                </c:pt>
                <c:pt idx="59">
                  <c:v>-5.8065549218429893E-2</c:v>
                </c:pt>
                <c:pt idx="60">
                  <c:v>-3.5209079840307807E-2</c:v>
                </c:pt>
                <c:pt idx="61">
                  <c:v>-5.5094774946794749E-3</c:v>
                </c:pt>
                <c:pt idx="62">
                  <c:v>-0.1996600155746161</c:v>
                </c:pt>
                <c:pt idx="63">
                  <c:v>-6.5534967214294332E-2</c:v>
                </c:pt>
                <c:pt idx="64">
                  <c:v>-6.6559881117066455E-2</c:v>
                </c:pt>
                <c:pt idx="65">
                  <c:v>-3.5679845708775311E-2</c:v>
                </c:pt>
                <c:pt idx="66">
                  <c:v>-3.041867491198625E-2</c:v>
                </c:pt>
                <c:pt idx="67">
                  <c:v>-4.029697050544679E-2</c:v>
                </c:pt>
                <c:pt idx="68">
                  <c:v>-4.8176776226288532E-3</c:v>
                </c:pt>
                <c:pt idx="69">
                  <c:v>-3.5397999608371589E-2</c:v>
                </c:pt>
                <c:pt idx="70">
                  <c:v>-3.8144311056434954E-2</c:v>
                </c:pt>
                <c:pt idx="71">
                  <c:v>-6.5335829509777996E-2</c:v>
                </c:pt>
                <c:pt idx="72">
                  <c:v>-6.307386725630551E-2</c:v>
                </c:pt>
                <c:pt idx="73">
                  <c:v>-4.7676187047824753E-2</c:v>
                </c:pt>
                <c:pt idx="74">
                  <c:v>-4.3310299434309377E-2</c:v>
                </c:pt>
                <c:pt idx="75">
                  <c:v>-0.13829131785417303</c:v>
                </c:pt>
                <c:pt idx="76">
                  <c:v>1.9856608160892578E-2</c:v>
                </c:pt>
                <c:pt idx="77">
                  <c:v>-0.10368644800798796</c:v>
                </c:pt>
                <c:pt idx="78">
                  <c:v>-4.1558961855005121E-2</c:v>
                </c:pt>
                <c:pt idx="79">
                  <c:v>-8.760289558345058E-2</c:v>
                </c:pt>
                <c:pt idx="80">
                  <c:v>0.41626409359806138</c:v>
                </c:pt>
                <c:pt idx="81">
                  <c:v>-6.3075622914172111E-2</c:v>
                </c:pt>
                <c:pt idx="82">
                  <c:v>-4.6843813921036738E-2</c:v>
                </c:pt>
                <c:pt idx="83">
                  <c:v>-0.11344452512099265</c:v>
                </c:pt>
                <c:pt idx="84">
                  <c:v>-2.4160802686290141E-2</c:v>
                </c:pt>
                <c:pt idx="85">
                  <c:v>5.2352652614817974E-3</c:v>
                </c:pt>
                <c:pt idx="86">
                  <c:v>-6.2380746551201995E-2</c:v>
                </c:pt>
                <c:pt idx="87">
                  <c:v>-9.664865685205544E-2</c:v>
                </c:pt>
                <c:pt idx="88">
                  <c:v>-9.9756844323651825E-2</c:v>
                </c:pt>
                <c:pt idx="89">
                  <c:v>-1.0453568502341267E-2</c:v>
                </c:pt>
                <c:pt idx="90">
                  <c:v>2.0029295241359331E-2</c:v>
                </c:pt>
                <c:pt idx="91">
                  <c:v>-3.3732401851368714E-2</c:v>
                </c:pt>
                <c:pt idx="92">
                  <c:v>3.5295286921735815E-2</c:v>
                </c:pt>
                <c:pt idx="93">
                  <c:v>-0.12467208027807418</c:v>
                </c:pt>
                <c:pt idx="94">
                  <c:v>-5.248027500812498E-2</c:v>
                </c:pt>
                <c:pt idx="95">
                  <c:v>-3.5056670632714112E-3</c:v>
                </c:pt>
                <c:pt idx="96">
                  <c:v>-3.5040571719162063E-2</c:v>
                </c:pt>
                <c:pt idx="97">
                  <c:v>-6.5537648135251753E-3</c:v>
                </c:pt>
                <c:pt idx="98">
                  <c:v>3.2795384643985098E-2</c:v>
                </c:pt>
                <c:pt idx="99">
                  <c:v>-2.065152136889413E-2</c:v>
                </c:pt>
                <c:pt idx="100">
                  <c:v>-3.8827523366102908E-2</c:v>
                </c:pt>
                <c:pt idx="101">
                  <c:v>-5.5614841957143807E-2</c:v>
                </c:pt>
                <c:pt idx="102">
                  <c:v>-5.5039239495579942E-2</c:v>
                </c:pt>
                <c:pt idx="103">
                  <c:v>-8.8047217267278752E-2</c:v>
                </c:pt>
                <c:pt idx="104">
                  <c:v>-2.634894485435154E-2</c:v>
                </c:pt>
                <c:pt idx="105">
                  <c:v>-0.16192877065007508</c:v>
                </c:pt>
                <c:pt idx="106">
                  <c:v>-7.3118012468416496E-2</c:v>
                </c:pt>
                <c:pt idx="107">
                  <c:v>-3.8298789025835139E-2</c:v>
                </c:pt>
                <c:pt idx="108">
                  <c:v>-2.486591906387128E-2</c:v>
                </c:pt>
                <c:pt idx="109">
                  <c:v>-0.14442162902121833</c:v>
                </c:pt>
                <c:pt idx="110">
                  <c:v>0.20916644901670584</c:v>
                </c:pt>
                <c:pt idx="111">
                  <c:v>5.5021480237337626E-2</c:v>
                </c:pt>
                <c:pt idx="112">
                  <c:v>-6.1601189889691217E-2</c:v>
                </c:pt>
                <c:pt idx="113">
                  <c:v>-5.3611036513193881E-3</c:v>
                </c:pt>
                <c:pt idx="114">
                  <c:v>-7.1074850001811393E-2</c:v>
                </c:pt>
                <c:pt idx="115">
                  <c:v>6.1108157693405531E-2</c:v>
                </c:pt>
                <c:pt idx="116">
                  <c:v>-7.1907665949870025E-2</c:v>
                </c:pt>
                <c:pt idx="117">
                  <c:v>-0.11266650812974945</c:v>
                </c:pt>
                <c:pt idx="118">
                  <c:v>-8.4459524413344547E-2</c:v>
                </c:pt>
                <c:pt idx="119">
                  <c:v>-5.678796687816625E-2</c:v>
                </c:pt>
                <c:pt idx="120">
                  <c:v>-4.9597694704168277E-2</c:v>
                </c:pt>
                <c:pt idx="121">
                  <c:v>-3.3732401851368714E-2</c:v>
                </c:pt>
                <c:pt idx="122">
                  <c:v>4.9190234976645028E-2</c:v>
                </c:pt>
                <c:pt idx="123">
                  <c:v>-0.17449929254589369</c:v>
                </c:pt>
                <c:pt idx="124">
                  <c:v>-4.7195276375302159E-2</c:v>
                </c:pt>
                <c:pt idx="125">
                  <c:v>-2.6089124532035823E-2</c:v>
                </c:pt>
                <c:pt idx="126">
                  <c:v>-9.0930578004519896E-2</c:v>
                </c:pt>
                <c:pt idx="127">
                  <c:v>-9.3165460123311353E-2</c:v>
                </c:pt>
                <c:pt idx="128">
                  <c:v>-2.9107361307986565E-2</c:v>
                </c:pt>
                <c:pt idx="129">
                  <c:v>-0.11431375258177541</c:v>
                </c:pt>
                <c:pt idx="130">
                  <c:v>-7.7340119189203402E-2</c:v>
                </c:pt>
                <c:pt idx="131">
                  <c:v>-3.8244218645559332E-2</c:v>
                </c:pt>
                <c:pt idx="132">
                  <c:v>-8.4890163941927124E-2</c:v>
                </c:pt>
                <c:pt idx="133">
                  <c:v>-9.979169179748193E-2</c:v>
                </c:pt>
                <c:pt idx="134">
                  <c:v>-0.10188245437562868</c:v>
                </c:pt>
                <c:pt idx="135">
                  <c:v>5.6141303257245395E-2</c:v>
                </c:pt>
                <c:pt idx="136">
                  <c:v>-6.57427485287784E-2</c:v>
                </c:pt>
                <c:pt idx="137">
                  <c:v>-3.8503141690984517E-2</c:v>
                </c:pt>
                <c:pt idx="138">
                  <c:v>-8.3929466233182093E-2</c:v>
                </c:pt>
                <c:pt idx="139">
                  <c:v>0.37329248245962171</c:v>
                </c:pt>
                <c:pt idx="140">
                  <c:v>-6.6667911109451861E-2</c:v>
                </c:pt>
                <c:pt idx="141">
                  <c:v>-2.2673008867287792E-2</c:v>
                </c:pt>
                <c:pt idx="142">
                  <c:v>-0.12357888315904239</c:v>
                </c:pt>
                <c:pt idx="143">
                  <c:v>-0.19644378159984829</c:v>
                </c:pt>
                <c:pt idx="144">
                  <c:v>-1.8408762076026205E-2</c:v>
                </c:pt>
                <c:pt idx="145">
                  <c:v>-6.0699478312490257E-2</c:v>
                </c:pt>
                <c:pt idx="146">
                  <c:v>-5.258440762366378E-2</c:v>
                </c:pt>
                <c:pt idx="147">
                  <c:v>-6.8432050036377728E-2</c:v>
                </c:pt>
                <c:pt idx="148">
                  <c:v>-8.7834263134274448E-2</c:v>
                </c:pt>
                <c:pt idx="149">
                  <c:v>2.6315762465374672E-2</c:v>
                </c:pt>
                <c:pt idx="150">
                  <c:v>-1.1056389564667023E-2</c:v>
                </c:pt>
                <c:pt idx="151">
                  <c:v>1.468966224025213E-2</c:v>
                </c:pt>
                <c:pt idx="152">
                  <c:v>-8.8235964532379016E-2</c:v>
                </c:pt>
                <c:pt idx="153">
                  <c:v>9.3618309823614021E-3</c:v>
                </c:pt>
                <c:pt idx="154">
                  <c:v>-4.1607645670845898E-2</c:v>
                </c:pt>
                <c:pt idx="155">
                  <c:v>-0.12243597731672515</c:v>
                </c:pt>
                <c:pt idx="156">
                  <c:v>-6.8392996551190854E-2</c:v>
                </c:pt>
                <c:pt idx="157">
                  <c:v>-0.17309653023035049</c:v>
                </c:pt>
                <c:pt idx="158">
                  <c:v>-0.10020803190302402</c:v>
                </c:pt>
                <c:pt idx="159">
                  <c:v>-0.1543883860318491</c:v>
                </c:pt>
                <c:pt idx="160">
                  <c:v>-0.11480140569536774</c:v>
                </c:pt>
                <c:pt idx="161">
                  <c:v>-9.6774310093637406E-2</c:v>
                </c:pt>
                <c:pt idx="162">
                  <c:v>-8.5163920328755485E-2</c:v>
                </c:pt>
                <c:pt idx="163">
                  <c:v>-6.3838710643779398E-2</c:v>
                </c:pt>
                <c:pt idx="164">
                  <c:v>-0.11132202401741097</c:v>
                </c:pt>
                <c:pt idx="165">
                  <c:v>-0.10036588119611753</c:v>
                </c:pt>
                <c:pt idx="166">
                  <c:v>-8.4550042614195506E-2</c:v>
                </c:pt>
                <c:pt idx="167">
                  <c:v>1.9939850839663111</c:v>
                </c:pt>
                <c:pt idx="168">
                  <c:v>-6.6284465774657089E-2</c:v>
                </c:pt>
                <c:pt idx="169">
                  <c:v>-1.3112782916031252E-3</c:v>
                </c:pt>
                <c:pt idx="170">
                  <c:v>-0.11276491730525411</c:v>
                </c:pt>
                <c:pt idx="171">
                  <c:v>-0.21557060962714503</c:v>
                </c:pt>
                <c:pt idx="172">
                  <c:v>-4.3318536660033678E-2</c:v>
                </c:pt>
                <c:pt idx="173">
                  <c:v>-3.506943640335642E-2</c:v>
                </c:pt>
                <c:pt idx="174">
                  <c:v>6.0121617151919667E-2</c:v>
                </c:pt>
                <c:pt idx="175">
                  <c:v>-0.2226652166781842</c:v>
                </c:pt>
                <c:pt idx="176">
                  <c:v>-0.14010967041263558</c:v>
                </c:pt>
                <c:pt idx="177">
                  <c:v>-3.0834015787713887E-2</c:v>
                </c:pt>
                <c:pt idx="178">
                  <c:v>-3.4752761572349147E-2</c:v>
                </c:pt>
                <c:pt idx="179">
                  <c:v>1.2514681462881212E-2</c:v>
                </c:pt>
                <c:pt idx="180">
                  <c:v>-5.4731070989696567E-2</c:v>
                </c:pt>
                <c:pt idx="181">
                  <c:v>-3.9007640850247598E-2</c:v>
                </c:pt>
                <c:pt idx="182">
                  <c:v>-2.2270717594629529E-2</c:v>
                </c:pt>
                <c:pt idx="183">
                  <c:v>-2.9937110822894648E-2</c:v>
                </c:pt>
                <c:pt idx="184">
                  <c:v>-0.13039319271791258</c:v>
                </c:pt>
                <c:pt idx="185">
                  <c:v>-7.2333841075944316E-2</c:v>
                </c:pt>
                <c:pt idx="186">
                  <c:v>-0.11792309700728948</c:v>
                </c:pt>
                <c:pt idx="187">
                  <c:v>-0.10403337296492381</c:v>
                </c:pt>
                <c:pt idx="188">
                  <c:v>-8.8324075264317639E-2</c:v>
                </c:pt>
                <c:pt idx="189">
                  <c:v>-8.5832970713745044E-2</c:v>
                </c:pt>
                <c:pt idx="190">
                  <c:v>-2.0809751168173966E-2</c:v>
                </c:pt>
                <c:pt idx="191">
                  <c:v>-0.10187035498574221</c:v>
                </c:pt>
                <c:pt idx="192">
                  <c:v>-8.9063201706002432E-2</c:v>
                </c:pt>
                <c:pt idx="193">
                  <c:v>-4.8363137013820619E-2</c:v>
                </c:pt>
                <c:pt idx="194">
                  <c:v>3.6018481021978417</c:v>
                </c:pt>
                <c:pt idx="195">
                  <c:v>-7.9515162226247812E-2</c:v>
                </c:pt>
                <c:pt idx="196">
                  <c:v>9.1683982527995648E-4</c:v>
                </c:pt>
                <c:pt idx="197">
                  <c:v>-8.6425099191394864E-2</c:v>
                </c:pt>
                <c:pt idx="198">
                  <c:v>-0.20400544460275893</c:v>
                </c:pt>
                <c:pt idx="199">
                  <c:v>-5.4907957485979556E-2</c:v>
                </c:pt>
                <c:pt idx="200">
                  <c:v>-1.1796188893182085E-2</c:v>
                </c:pt>
                <c:pt idx="201">
                  <c:v>9.1908087544822825E-2</c:v>
                </c:pt>
                <c:pt idx="202">
                  <c:v>-0.17156822135697125</c:v>
                </c:pt>
                <c:pt idx="203">
                  <c:v>-0.10214291550356763</c:v>
                </c:pt>
                <c:pt idx="204">
                  <c:v>-1.8378892004990561E-2</c:v>
                </c:pt>
                <c:pt idx="205">
                  <c:v>-6.4807262228483596E-3</c:v>
                </c:pt>
                <c:pt idx="206">
                  <c:v>3.4515577735569541E-2</c:v>
                </c:pt>
                <c:pt idx="207">
                  <c:v>-1.8382746309855341E-2</c:v>
                </c:pt>
                <c:pt idx="208">
                  <c:v>-1.8399126767863171E-2</c:v>
                </c:pt>
                <c:pt idx="209">
                  <c:v>-3.7836131947304209E-2</c:v>
                </c:pt>
                <c:pt idx="210">
                  <c:v>-0.20553456401325804</c:v>
                </c:pt>
                <c:pt idx="211">
                  <c:v>-0.11073248076292039</c:v>
                </c:pt>
                <c:pt idx="212">
                  <c:v>-0.34196543081194225</c:v>
                </c:pt>
                <c:pt idx="213">
                  <c:v>-5.8284646649565112E-2</c:v>
                </c:pt>
                <c:pt idx="214">
                  <c:v>-0.13539386267979486</c:v>
                </c:pt>
                <c:pt idx="215">
                  <c:v>-0.17711456869283004</c:v>
                </c:pt>
                <c:pt idx="216">
                  <c:v>-0.24993624458078936</c:v>
                </c:pt>
                <c:pt idx="217">
                  <c:v>-0.16666666666666669</c:v>
                </c:pt>
                <c:pt idx="218">
                  <c:v>-0.10420432740973515</c:v>
                </c:pt>
                <c:pt idx="219">
                  <c:v>-0.14922579547388123</c:v>
                </c:pt>
                <c:pt idx="220">
                  <c:v>-1.34618534215877E-3</c:v>
                </c:pt>
                <c:pt idx="221">
                  <c:v>3.1463770866512086E-2</c:v>
                </c:pt>
                <c:pt idx="222">
                  <c:v>-2.5521589569183097E-2</c:v>
                </c:pt>
                <c:pt idx="223">
                  <c:v>-5.7691872780864364E-2</c:v>
                </c:pt>
                <c:pt idx="224">
                  <c:v>-5.5555975308455421E-2</c:v>
                </c:pt>
                <c:pt idx="225">
                  <c:v>9.098027818814431E-3</c:v>
                </c:pt>
                <c:pt idx="226">
                  <c:v>5.3314570289787908E-2</c:v>
                </c:pt>
                <c:pt idx="227">
                  <c:v>-5.0551487168678078E-2</c:v>
                </c:pt>
                <c:pt idx="228">
                  <c:v>-0.22917599684887149</c:v>
                </c:pt>
                <c:pt idx="229">
                  <c:v>-8.0321924113683246E-2</c:v>
                </c:pt>
                <c:pt idx="230">
                  <c:v>-2.0789615669716256E-2</c:v>
                </c:pt>
                <c:pt idx="231">
                  <c:v>-3.0417734823128803E-2</c:v>
                </c:pt>
                <c:pt idx="232">
                  <c:v>-4.4710418292649143E-2</c:v>
                </c:pt>
                <c:pt idx="233">
                  <c:v>-0.20586390095534574</c:v>
                </c:pt>
                <c:pt idx="234">
                  <c:v>-3.5305875566034282E-2</c:v>
                </c:pt>
                <c:pt idx="235">
                  <c:v>-0.14051098341014301</c:v>
                </c:pt>
                <c:pt idx="236">
                  <c:v>-0.12279855331937414</c:v>
                </c:pt>
                <c:pt idx="237">
                  <c:v>-0.35398221513038258</c:v>
                </c:pt>
                <c:pt idx="238">
                  <c:v>-0.20314343975883933</c:v>
                </c:pt>
                <c:pt idx="239">
                  <c:v>-0.14728880475471762</c:v>
                </c:pt>
                <c:pt idx="240">
                  <c:v>-0.29920459721784226</c:v>
                </c:pt>
                <c:pt idx="241">
                  <c:v>-0.21873290978240151</c:v>
                </c:pt>
                <c:pt idx="242">
                  <c:v>-0.29056479555496278</c:v>
                </c:pt>
                <c:pt idx="243">
                  <c:v>-5.6622463139881181E-2</c:v>
                </c:pt>
                <c:pt idx="244">
                  <c:v>-0.22390858263976629</c:v>
                </c:pt>
                <c:pt idx="245">
                  <c:v>1.494306744854869</c:v>
                </c:pt>
                <c:pt idx="246">
                  <c:v>-0.14432059911248932</c:v>
                </c:pt>
                <c:pt idx="247">
                  <c:v>-7.5309563240966007E-2</c:v>
                </c:pt>
                <c:pt idx="248">
                  <c:v>-0.26027514805592916</c:v>
                </c:pt>
                <c:pt idx="249">
                  <c:v>-0.38186057494384207</c:v>
                </c:pt>
                <c:pt idx="250">
                  <c:v>2.0863437677244023E-3</c:v>
                </c:pt>
                <c:pt idx="251">
                  <c:v>-7.646244480708686E-2</c:v>
                </c:pt>
                <c:pt idx="252">
                  <c:v>-4.9690721845424592E-2</c:v>
                </c:pt>
                <c:pt idx="253">
                  <c:v>-0.36293883958035511</c:v>
                </c:pt>
                <c:pt idx="254">
                  <c:v>-0.20823812396774047</c:v>
                </c:pt>
                <c:pt idx="255">
                  <c:v>-8.9098999990089092E-3</c:v>
                </c:pt>
                <c:pt idx="256">
                  <c:v>-4.265727704923996E-2</c:v>
                </c:pt>
                <c:pt idx="257">
                  <c:v>-7.8292592329735303E-2</c:v>
                </c:pt>
                <c:pt idx="258">
                  <c:v>-0.18434596781429188</c:v>
                </c:pt>
                <c:pt idx="259">
                  <c:v>-0.12661161990836411</c:v>
                </c:pt>
                <c:pt idx="260">
                  <c:v>1.8273944202660954E-2</c:v>
                </c:pt>
                <c:pt idx="261">
                  <c:v>-0.16007253613577929</c:v>
                </c:pt>
                <c:pt idx="262">
                  <c:v>-9.0801640193841099E-2</c:v>
                </c:pt>
                <c:pt idx="263">
                  <c:v>-9.8990328562186786E-2</c:v>
                </c:pt>
                <c:pt idx="264">
                  <c:v>-0.12107615435660575</c:v>
                </c:pt>
                <c:pt idx="265">
                  <c:v>-0.11315283037274186</c:v>
                </c:pt>
                <c:pt idx="266">
                  <c:v>-0.22208288862405132</c:v>
                </c:pt>
                <c:pt idx="267">
                  <c:v>-8.7812629416583202E-2</c:v>
                </c:pt>
                <c:pt idx="268">
                  <c:v>-0.1191491685649002</c:v>
                </c:pt>
                <c:pt idx="269">
                  <c:v>0.11845063270752293</c:v>
                </c:pt>
                <c:pt idx="270">
                  <c:v>-6.9166513079141317E-2</c:v>
                </c:pt>
                <c:pt idx="271">
                  <c:v>-5.8367114413103764E-2</c:v>
                </c:pt>
                <c:pt idx="272">
                  <c:v>-0.22832837405701728</c:v>
                </c:pt>
                <c:pt idx="273">
                  <c:v>-0.2371757806361649</c:v>
                </c:pt>
                <c:pt idx="274">
                  <c:v>-5.8747343314376504E-2</c:v>
                </c:pt>
                <c:pt idx="275">
                  <c:v>-8.1719608592165968E-2</c:v>
                </c:pt>
                <c:pt idx="276">
                  <c:v>-4.6013624833410129E-2</c:v>
                </c:pt>
                <c:pt idx="277">
                  <c:v>-0.19127678794549527</c:v>
                </c:pt>
                <c:pt idx="278">
                  <c:v>-8.5405727738089479E-2</c:v>
                </c:pt>
                <c:pt idx="279">
                  <c:v>-5.6699883408105591E-2</c:v>
                </c:pt>
                <c:pt idx="280">
                  <c:v>-4.9647371657253428E-2</c:v>
                </c:pt>
                <c:pt idx="281">
                  <c:v>-1.0734519726448309E-2</c:v>
                </c:pt>
                <c:pt idx="282">
                  <c:v>-0.23503713512227548</c:v>
                </c:pt>
                <c:pt idx="283">
                  <c:v>-3.9599243972524859E-2</c:v>
                </c:pt>
                <c:pt idx="284">
                  <c:v>-8.5432494400560444E-2</c:v>
                </c:pt>
                <c:pt idx="285">
                  <c:v>-0.33575958216620755</c:v>
                </c:pt>
                <c:pt idx="286">
                  <c:v>-0.21516243390686646</c:v>
                </c:pt>
                <c:pt idx="287">
                  <c:v>-0.12047627968502496</c:v>
                </c:pt>
                <c:pt idx="288">
                  <c:v>-0.11877580334600828</c:v>
                </c:pt>
                <c:pt idx="289">
                  <c:v>-0.20411060952393081</c:v>
                </c:pt>
                <c:pt idx="290">
                  <c:v>4.340760768039467E-3</c:v>
                </c:pt>
                <c:pt idx="291">
                  <c:v>-7.2729531895322289E-2</c:v>
                </c:pt>
                <c:pt idx="292">
                  <c:v>-4.1884039225267435E-2</c:v>
                </c:pt>
                <c:pt idx="293">
                  <c:v>-4.8584055220181437E-2</c:v>
                </c:pt>
                <c:pt idx="294">
                  <c:v>-0.27484840705949581</c:v>
                </c:pt>
                <c:pt idx="295">
                  <c:v>-2.2739866056726045E-2</c:v>
                </c:pt>
                <c:pt idx="296">
                  <c:v>-4.496131138272412E-2</c:v>
                </c:pt>
                <c:pt idx="297">
                  <c:v>-3.6924321513184505E-2</c:v>
                </c:pt>
                <c:pt idx="298">
                  <c:v>-1.5030632547327777E-2</c:v>
                </c:pt>
                <c:pt idx="299">
                  <c:v>-0.1219998735679818</c:v>
                </c:pt>
                <c:pt idx="300">
                  <c:v>-9.0052085418630634E-2</c:v>
                </c:pt>
                <c:pt idx="301">
                  <c:v>-0.32337567873877227</c:v>
                </c:pt>
                <c:pt idx="302">
                  <c:v>-0.23421819420992376</c:v>
                </c:pt>
                <c:pt idx="303">
                  <c:v>-0.28676477930362565</c:v>
                </c:pt>
                <c:pt idx="304">
                  <c:v>-3.4159834957232592E-2</c:v>
                </c:pt>
                <c:pt idx="305">
                  <c:v>-0.19232384583077572</c:v>
                </c:pt>
                <c:pt idx="306">
                  <c:v>1.494306744854869</c:v>
                </c:pt>
                <c:pt idx="307">
                  <c:v>-0.19179836985731202</c:v>
                </c:pt>
                <c:pt idx="308">
                  <c:v>-3.6348918783486873E-2</c:v>
                </c:pt>
                <c:pt idx="309">
                  <c:v>-0.27553136152289104</c:v>
                </c:pt>
                <c:pt idx="310">
                  <c:v>-0.20508048957502809</c:v>
                </c:pt>
                <c:pt idx="311">
                  <c:v>-2.7215589453849651E-2</c:v>
                </c:pt>
                <c:pt idx="312">
                  <c:v>-0.14325614071161144</c:v>
                </c:pt>
                <c:pt idx="313">
                  <c:v>-9.4360401089665563E-2</c:v>
                </c:pt>
                <c:pt idx="314">
                  <c:v>-0.34203383919964997</c:v>
                </c:pt>
                <c:pt idx="315">
                  <c:v>-0.20835784125516452</c:v>
                </c:pt>
                <c:pt idx="316">
                  <c:v>-5.4616684881051869E-2</c:v>
                </c:pt>
                <c:pt idx="317">
                  <c:v>-4.2141923915417302E-2</c:v>
                </c:pt>
                <c:pt idx="318">
                  <c:v>-2.8125088076163891E-2</c:v>
                </c:pt>
                <c:pt idx="319">
                  <c:v>-0.13658977135170325</c:v>
                </c:pt>
                <c:pt idx="320">
                  <c:v>-5.5915304273777014E-2</c:v>
                </c:pt>
                <c:pt idx="321">
                  <c:v>-5.7191037154288539E-3</c:v>
                </c:pt>
                <c:pt idx="322">
                  <c:v>-0.14313207505134781</c:v>
                </c:pt>
                <c:pt idx="323">
                  <c:v>-6.4635553950885882E-2</c:v>
                </c:pt>
                <c:pt idx="324">
                  <c:v>-0.18128080430973786</c:v>
                </c:pt>
                <c:pt idx="325">
                  <c:v>-0.10170738477376051</c:v>
                </c:pt>
                <c:pt idx="326">
                  <c:v>-6.2005207747086587E-2</c:v>
                </c:pt>
                <c:pt idx="327">
                  <c:v>0.22078061595706761</c:v>
                </c:pt>
                <c:pt idx="328">
                  <c:v>-7.4074931412100545E-2</c:v>
                </c:pt>
                <c:pt idx="329">
                  <c:v>-2.0896995426609867E-2</c:v>
                </c:pt>
                <c:pt idx="330">
                  <c:v>-0.19818211849906106</c:v>
                </c:pt>
                <c:pt idx="331">
                  <c:v>-0.27175910956529842</c:v>
                </c:pt>
                <c:pt idx="332">
                  <c:v>-2.3592924173202901E-2</c:v>
                </c:pt>
                <c:pt idx="333">
                  <c:v>-7.5826580706216368E-2</c:v>
                </c:pt>
                <c:pt idx="334">
                  <c:v>-4.1257563279397676E-2</c:v>
                </c:pt>
                <c:pt idx="335">
                  <c:v>-0.13649359407772765</c:v>
                </c:pt>
                <c:pt idx="336">
                  <c:v>-0.11916003100556691</c:v>
                </c:pt>
                <c:pt idx="337">
                  <c:v>-2.5334480839537894E-2</c:v>
                </c:pt>
                <c:pt idx="338">
                  <c:v>-5.0105960680086138E-2</c:v>
                </c:pt>
                <c:pt idx="339">
                  <c:v>-3.8660276961974209E-2</c:v>
                </c:pt>
                <c:pt idx="340">
                  <c:v>-0.2457463867480657</c:v>
                </c:pt>
                <c:pt idx="341">
                  <c:v>-4.7697045765775367E-2</c:v>
                </c:pt>
                <c:pt idx="342">
                  <c:v>-0.1211765688096776</c:v>
                </c:pt>
                <c:pt idx="343">
                  <c:v>-7.2793154988187378E-2</c:v>
                </c:pt>
                <c:pt idx="344">
                  <c:v>-0.20775198834444727</c:v>
                </c:pt>
                <c:pt idx="345">
                  <c:v>-0.19587580784326653</c:v>
                </c:pt>
                <c:pt idx="346">
                  <c:v>-6.194273535622255E-2</c:v>
                </c:pt>
                <c:pt idx="347">
                  <c:v>-7.1217207001536206E-2</c:v>
                </c:pt>
                <c:pt idx="348">
                  <c:v>-0.11638999364684406</c:v>
                </c:pt>
                <c:pt idx="349">
                  <c:v>-0.31552840180673125</c:v>
                </c:pt>
                <c:pt idx="350">
                  <c:v>-0.27311371191024986</c:v>
                </c:pt>
                <c:pt idx="351">
                  <c:v>-5.461310986908282E-2</c:v>
                </c:pt>
                <c:pt idx="352">
                  <c:v>-0.12068431863586483</c:v>
                </c:pt>
                <c:pt idx="353">
                  <c:v>-0.11169699629222325</c:v>
                </c:pt>
                <c:pt idx="354">
                  <c:v>-0.14648021242400472</c:v>
                </c:pt>
                <c:pt idx="355">
                  <c:v>-0.11238848270799623</c:v>
                </c:pt>
                <c:pt idx="356">
                  <c:v>-5.3403204798109838E-2</c:v>
                </c:pt>
                <c:pt idx="357">
                  <c:v>-0.29999978999993698</c:v>
                </c:pt>
                <c:pt idx="358">
                  <c:v>5.1010809646177213E-2</c:v>
                </c:pt>
                <c:pt idx="359">
                  <c:v>8.9372085929670136E-2</c:v>
                </c:pt>
                <c:pt idx="360">
                  <c:v>1.1604110754464462E-2</c:v>
                </c:pt>
                <c:pt idx="361">
                  <c:v>4.8423436943480648E-4</c:v>
                </c:pt>
                <c:pt idx="362">
                  <c:v>-6.7974484869497781E-2</c:v>
                </c:pt>
                <c:pt idx="363">
                  <c:v>-8.0298240886445341E-2</c:v>
                </c:pt>
                <c:pt idx="364">
                  <c:v>-3.0390761208592585E-4</c:v>
                </c:pt>
                <c:pt idx="365">
                  <c:v>2.7485337309565518E-3</c:v>
                </c:pt>
                <c:pt idx="366">
                  <c:v>0.2683916793505835</c:v>
                </c:pt>
                <c:pt idx="367">
                  <c:v>-6.568568624256416E-3</c:v>
                </c:pt>
                <c:pt idx="368">
                  <c:v>-1.1106265531812216E-2</c:v>
                </c:pt>
                <c:pt idx="369">
                  <c:v>-0.16080559306288336</c:v>
                </c:pt>
                <c:pt idx="370">
                  <c:v>-0.19446371018737582</c:v>
                </c:pt>
                <c:pt idx="371">
                  <c:v>-0.15301108793184789</c:v>
                </c:pt>
                <c:pt idx="372">
                  <c:v>-8.5208275205942485E-2</c:v>
                </c:pt>
                <c:pt idx="373">
                  <c:v>-0.20243353479862244</c:v>
                </c:pt>
                <c:pt idx="374">
                  <c:v>-0.12710106772997395</c:v>
                </c:pt>
                <c:pt idx="375">
                  <c:v>-0.16748738535260657</c:v>
                </c:pt>
                <c:pt idx="376">
                  <c:v>-0.17498352029581793</c:v>
                </c:pt>
                <c:pt idx="377">
                  <c:v>-9.3661065492051415E-2</c:v>
                </c:pt>
                <c:pt idx="378">
                  <c:v>-0.13855483959891113</c:v>
                </c:pt>
                <c:pt idx="379">
                  <c:v>-0.10609731024680653</c:v>
                </c:pt>
                <c:pt idx="380">
                  <c:v>-7.7944147388783927E-2</c:v>
                </c:pt>
                <c:pt idx="381">
                  <c:v>-9.9737393397654098E-2</c:v>
                </c:pt>
                <c:pt idx="382">
                  <c:v>-7.7747712353200493E-2</c:v>
                </c:pt>
                <c:pt idx="383">
                  <c:v>0.16013587511369329</c:v>
                </c:pt>
                <c:pt idx="384">
                  <c:v>-6.4293953824799731E-3</c:v>
                </c:pt>
                <c:pt idx="385">
                  <c:v>-5.8326325711740505E-2</c:v>
                </c:pt>
                <c:pt idx="386">
                  <c:v>-0.21168099567843521</c:v>
                </c:pt>
                <c:pt idx="387">
                  <c:v>-0.21099867842278638</c:v>
                </c:pt>
                <c:pt idx="388">
                  <c:v>-2.5203366947570565E-2</c:v>
                </c:pt>
                <c:pt idx="389">
                  <c:v>-5.0021137029701096E-2</c:v>
                </c:pt>
                <c:pt idx="390">
                  <c:v>-1.986440804220856E-2</c:v>
                </c:pt>
                <c:pt idx="391">
                  <c:v>-9.930033650139429E-2</c:v>
                </c:pt>
                <c:pt idx="392">
                  <c:v>-4.6133741588091935E-2</c:v>
                </c:pt>
                <c:pt idx="393">
                  <c:v>-6.610832396328685E-2</c:v>
                </c:pt>
                <c:pt idx="394">
                  <c:v>-4.0305259702993673E-2</c:v>
                </c:pt>
                <c:pt idx="395">
                  <c:v>4.0741924102854446E-2</c:v>
                </c:pt>
                <c:pt idx="396">
                  <c:v>-0.22136269315071694</c:v>
                </c:pt>
                <c:pt idx="397">
                  <c:v>-3.7020773387876481E-2</c:v>
                </c:pt>
                <c:pt idx="398">
                  <c:v>-7.2892011388594538E-2</c:v>
                </c:pt>
                <c:pt idx="399">
                  <c:v>-0.20968296432113745</c:v>
                </c:pt>
                <c:pt idx="400">
                  <c:v>-2.5749442241555683E-2</c:v>
                </c:pt>
                <c:pt idx="401">
                  <c:v>-0.10491793887663621</c:v>
                </c:pt>
                <c:pt idx="402">
                  <c:v>-0.34350463485727795</c:v>
                </c:pt>
                <c:pt idx="403">
                  <c:v>-0.21183011471024513</c:v>
                </c:pt>
                <c:pt idx="404">
                  <c:v>5.0083744178598247E-2</c:v>
                </c:pt>
                <c:pt idx="405">
                  <c:v>-0.15162353803526191</c:v>
                </c:pt>
                <c:pt idx="406">
                  <c:v>-0.13615643170409555</c:v>
                </c:pt>
                <c:pt idx="407">
                  <c:v>-0.19791586458253124</c:v>
                </c:pt>
                <c:pt idx="408">
                  <c:v>-0.12132174298133777</c:v>
                </c:pt>
                <c:pt idx="409">
                  <c:v>-0.16067810494545245</c:v>
                </c:pt>
                <c:pt idx="410">
                  <c:v>-4.6829277591909489E-2</c:v>
                </c:pt>
                <c:pt idx="411">
                  <c:v>-1.0623920343353075E-2</c:v>
                </c:pt>
                <c:pt idx="412">
                  <c:v>-0.26666647111105896</c:v>
                </c:pt>
                <c:pt idx="413">
                  <c:v>-0.10155646358248969</c:v>
                </c:pt>
                <c:pt idx="414">
                  <c:v>-6.6168498688433663E-2</c:v>
                </c:pt>
                <c:pt idx="415">
                  <c:v>2.5641094181591373</c:v>
                </c:pt>
                <c:pt idx="416">
                  <c:v>1.1322552650713131</c:v>
                </c:pt>
                <c:pt idx="417">
                  <c:v>1.6140442139438345</c:v>
                </c:pt>
                <c:pt idx="418">
                  <c:v>1.1634625785877781</c:v>
                </c:pt>
                <c:pt idx="419">
                  <c:v>0.18088710601177818</c:v>
                </c:pt>
                <c:pt idx="420">
                  <c:v>1.494306744854869</c:v>
                </c:pt>
                <c:pt idx="421">
                  <c:v>0.37810711475360137</c:v>
                </c:pt>
                <c:pt idx="422">
                  <c:v>0.46131746537408269</c:v>
                </c:pt>
                <c:pt idx="423">
                  <c:v>0.9950602308683697</c:v>
                </c:pt>
                <c:pt idx="424">
                  <c:v>0.79103942973304553</c:v>
                </c:pt>
                <c:pt idx="425">
                  <c:v>-2.3281072359245036E-2</c:v>
                </c:pt>
                <c:pt idx="426">
                  <c:v>-3.7959242181254245E-2</c:v>
                </c:pt>
                <c:pt idx="427">
                  <c:v>-0.18254037024381553</c:v>
                </c:pt>
                <c:pt idx="428">
                  <c:v>-0.23310589810584825</c:v>
                </c:pt>
                <c:pt idx="429">
                  <c:v>-6.2069431248282417E-2</c:v>
                </c:pt>
                <c:pt idx="430">
                  <c:v>-0.10700890847912901</c:v>
                </c:pt>
                <c:pt idx="431">
                  <c:v>-6.1461154815736677E-2</c:v>
                </c:pt>
                <c:pt idx="432">
                  <c:v>-0.22239079061861147</c:v>
                </c:pt>
                <c:pt idx="433">
                  <c:v>-7.0379694117734537E-2</c:v>
                </c:pt>
                <c:pt idx="434">
                  <c:v>4.7177437933793254E-2</c:v>
                </c:pt>
                <c:pt idx="435">
                  <c:v>-1.9611687797302758E-2</c:v>
                </c:pt>
                <c:pt idx="436">
                  <c:v>6.982078362232759E-2</c:v>
                </c:pt>
                <c:pt idx="437">
                  <c:v>7.9994081632432643E-2</c:v>
                </c:pt>
                <c:pt idx="438">
                  <c:v>-1.8164930618624821E-2</c:v>
                </c:pt>
                <c:pt idx="439">
                  <c:v>-3.0570945241799839E-2</c:v>
                </c:pt>
                <c:pt idx="440">
                  <c:v>7.2743831991152003E-2</c:v>
                </c:pt>
                <c:pt idx="441">
                  <c:v>2.5821991161517722E-2</c:v>
                </c:pt>
                <c:pt idx="442">
                  <c:v>4.3256304905226811E-3</c:v>
                </c:pt>
                <c:pt idx="443">
                  <c:v>-9.732220632506329E-2</c:v>
                </c:pt>
                <c:pt idx="444">
                  <c:v>-8.784840770257292E-2</c:v>
                </c:pt>
                <c:pt idx="445">
                  <c:v>1.4585683790167446E-2</c:v>
                </c:pt>
                <c:pt idx="446">
                  <c:v>1.2423448132028118E-2</c:v>
                </c:pt>
                <c:pt idx="447">
                  <c:v>-7.5876969652723808E-2</c:v>
                </c:pt>
                <c:pt idx="448">
                  <c:v>-4.6829277591909489E-2</c:v>
                </c:pt>
                <c:pt idx="449">
                  <c:v>1.743683243425832E-2</c:v>
                </c:pt>
                <c:pt idx="450">
                  <c:v>-5.2368935516548955E-2</c:v>
                </c:pt>
                <c:pt idx="451">
                  <c:v>-8.8694618832854746E-2</c:v>
                </c:pt>
                <c:pt idx="452">
                  <c:v>1.6436799484463256E-2</c:v>
                </c:pt>
                <c:pt idx="453">
                  <c:v>-8.7608722825566296E-2</c:v>
                </c:pt>
                <c:pt idx="454">
                  <c:v>-3.7823171142392545E-2</c:v>
                </c:pt>
                <c:pt idx="455">
                  <c:v>-0.16498620139697809</c:v>
                </c:pt>
                <c:pt idx="456">
                  <c:v>-6.0848560891292279E-2</c:v>
                </c:pt>
                <c:pt idx="457">
                  <c:v>-3.9063971433293744E-2</c:v>
                </c:pt>
                <c:pt idx="458">
                  <c:v>-8.0638992674531493E-2</c:v>
                </c:pt>
                <c:pt idx="459">
                  <c:v>9.9986580163722014E-2</c:v>
                </c:pt>
                <c:pt idx="460">
                  <c:v>2.9886269659241529E-2</c:v>
                </c:pt>
                <c:pt idx="461">
                  <c:v>-0.22490353924545908</c:v>
                </c:pt>
                <c:pt idx="462">
                  <c:v>-0.21977526406706188</c:v>
                </c:pt>
                <c:pt idx="463">
                  <c:v>-0.15600988481222908</c:v>
                </c:pt>
                <c:pt idx="464">
                  <c:v>-0.17577028388119881</c:v>
                </c:pt>
                <c:pt idx="465">
                  <c:v>-0.27948076501850294</c:v>
                </c:pt>
                <c:pt idx="466">
                  <c:v>-3.0331238848809249E-2</c:v>
                </c:pt>
                <c:pt idx="467">
                  <c:v>-0.14121662123702591</c:v>
                </c:pt>
                <c:pt idx="468">
                  <c:v>-0.15936151826034908</c:v>
                </c:pt>
                <c:pt idx="469">
                  <c:v>-0.11779080702732554</c:v>
                </c:pt>
                <c:pt idx="470">
                  <c:v>-0.26441218810157296</c:v>
                </c:pt>
                <c:pt idx="471">
                  <c:v>-1.8686177802288817E-2</c:v>
                </c:pt>
                <c:pt idx="472">
                  <c:v>7.0086377372381492E-2</c:v>
                </c:pt>
                <c:pt idx="473">
                  <c:v>-0.12636745334365385</c:v>
                </c:pt>
                <c:pt idx="474">
                  <c:v>-4.0852423359379816E-3</c:v>
                </c:pt>
                <c:pt idx="475">
                  <c:v>2.3053021950486118E-3</c:v>
                </c:pt>
                <c:pt idx="476">
                  <c:v>-1.7932551607644412E-2</c:v>
                </c:pt>
                <c:pt idx="477">
                  <c:v>6.2201455003553063E-2</c:v>
                </c:pt>
                <c:pt idx="478">
                  <c:v>-5.1548347322995215E-2</c:v>
                </c:pt>
                <c:pt idx="479">
                  <c:v>3.0452453649279215E-3</c:v>
                </c:pt>
                <c:pt idx="480">
                  <c:v>-3.4913919147018323E-2</c:v>
                </c:pt>
                <c:pt idx="481">
                  <c:v>-8.5550416348895444E-2</c:v>
                </c:pt>
                <c:pt idx="482">
                  <c:v>-0.10588470919794281</c:v>
                </c:pt>
                <c:pt idx="483">
                  <c:v>-5.2437178953871691E-2</c:v>
                </c:pt>
                <c:pt idx="484">
                  <c:v>-9.5876019286772751E-2</c:v>
                </c:pt>
                <c:pt idx="485">
                  <c:v>-6.9731096470745824E-2</c:v>
                </c:pt>
                <c:pt idx="486">
                  <c:v>-2.3261038371190108E-2</c:v>
                </c:pt>
                <c:pt idx="487">
                  <c:v>-0.12355123018349333</c:v>
                </c:pt>
                <c:pt idx="488">
                  <c:v>-8.9492009381874335E-2</c:v>
                </c:pt>
                <c:pt idx="489">
                  <c:v>1.0400047690882252E-2</c:v>
                </c:pt>
                <c:pt idx="490">
                  <c:v>-7.5666837052079702E-2</c:v>
                </c:pt>
                <c:pt idx="491">
                  <c:v>-4.5123637391430556E-2</c:v>
                </c:pt>
                <c:pt idx="492">
                  <c:v>-2.892351316051409E-2</c:v>
                </c:pt>
                <c:pt idx="493">
                  <c:v>1.0601206657840749E-2</c:v>
                </c:pt>
                <c:pt idx="494">
                  <c:v>-1.7920977993573273E-2</c:v>
                </c:pt>
                <c:pt idx="495">
                  <c:v>-0.24198263988641866</c:v>
                </c:pt>
                <c:pt idx="496">
                  <c:v>-4.7050908446368979E-2</c:v>
                </c:pt>
                <c:pt idx="497">
                  <c:v>-8.8780149986787321E-2</c:v>
                </c:pt>
                <c:pt idx="498">
                  <c:v>-0.27002024233867994</c:v>
                </c:pt>
                <c:pt idx="499">
                  <c:v>-2.5293630293873975E-2</c:v>
                </c:pt>
                <c:pt idx="500">
                  <c:v>-5.4793614185657438E-2</c:v>
                </c:pt>
                <c:pt idx="501">
                  <c:v>4.0592471729704024E-2</c:v>
                </c:pt>
                <c:pt idx="502">
                  <c:v>-3.3502663666658931E-2</c:v>
                </c:pt>
                <c:pt idx="503">
                  <c:v>-2.5040850788351967E-2</c:v>
                </c:pt>
                <c:pt idx="504">
                  <c:v>4.9990025094761602E-2</c:v>
                </c:pt>
                <c:pt idx="505">
                  <c:v>-3.2536756347284479E-2</c:v>
                </c:pt>
                <c:pt idx="506">
                  <c:v>1.6297344211780109E-2</c:v>
                </c:pt>
                <c:pt idx="507">
                  <c:v>-0.13357951227457904</c:v>
                </c:pt>
                <c:pt idx="508">
                  <c:v>-5.520619180070141E-2</c:v>
                </c:pt>
                <c:pt idx="509">
                  <c:v>1.426050266750512E-2</c:v>
                </c:pt>
                <c:pt idx="510">
                  <c:v>-3.7017991392866809E-2</c:v>
                </c:pt>
                <c:pt idx="511">
                  <c:v>2.0484178923532059E-2</c:v>
                </c:pt>
                <c:pt idx="512">
                  <c:v>-5.5555975308455421E-2</c:v>
                </c:pt>
                <c:pt idx="513">
                  <c:v>-4.4382690330299568E-2</c:v>
                </c:pt>
                <c:pt idx="514">
                  <c:v>-2.8983860740749372E-2</c:v>
                </c:pt>
                <c:pt idx="515">
                  <c:v>-2.023604473210314E-2</c:v>
                </c:pt>
                <c:pt idx="516">
                  <c:v>-0.16056608065784758</c:v>
                </c:pt>
                <c:pt idx="517">
                  <c:v>-5.4505846935842553E-2</c:v>
                </c:pt>
                <c:pt idx="518">
                  <c:v>-2.4651922654897466E-2</c:v>
                </c:pt>
                <c:pt idx="519">
                  <c:v>-0.12774292141574303</c:v>
                </c:pt>
                <c:pt idx="520">
                  <c:v>-3.5329140873779571E-2</c:v>
                </c:pt>
                <c:pt idx="521">
                  <c:v>-1.8279633229270974E-2</c:v>
                </c:pt>
                <c:pt idx="522">
                  <c:v>-0.1403063088621524</c:v>
                </c:pt>
                <c:pt idx="523">
                  <c:v>-0.25054897287736733</c:v>
                </c:pt>
                <c:pt idx="524">
                  <c:v>1.4163811795536461E-2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ED-49C1-81F9-DFBA4E747B3B}"/>
            </c:ext>
          </c:extLst>
        </c:ser>
        <c:ser>
          <c:idx val="2"/>
          <c:order val="2"/>
          <c:tx>
            <c:strRef>
              <c:f>IsoldidtZs!$S$1</c:f>
              <c:strCache>
                <c:ptCount val="1"/>
                <c:pt idx="0">
                  <c:v>Ls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9900918635170603"/>
                  <c:y val="-0.55831255468066487"/>
                </c:manualLayout>
              </c:layout>
              <c:numFmt formatCode="General" sourceLinked="0"/>
            </c:trendlineLbl>
          </c:trendline>
          <c:xVal>
            <c:numRef>
              <c:f>IsoldidtZs!$P$2:$P$526</c:f>
              <c:numCache>
                <c:formatCode>General</c:formatCode>
                <c:ptCount val="525"/>
                <c:pt idx="0">
                  <c:v>6.1469158298180888</c:v>
                </c:pt>
                <c:pt idx="1">
                  <c:v>7.3031283303972589</c:v>
                </c:pt>
                <c:pt idx="2">
                  <c:v>11.569528468370306</c:v>
                </c:pt>
                <c:pt idx="3">
                  <c:v>11.575608721724272</c:v>
                </c:pt>
                <c:pt idx="4">
                  <c:v>11.578986795277658</c:v>
                </c:pt>
                <c:pt idx="5">
                  <c:v>11.588420794736443</c:v>
                </c:pt>
                <c:pt idx="6">
                  <c:v>11.592694026514415</c:v>
                </c:pt>
                <c:pt idx="7">
                  <c:v>11.609258688681198</c:v>
                </c:pt>
                <c:pt idx="8">
                  <c:v>11.615480664395449</c:v>
                </c:pt>
                <c:pt idx="9">
                  <c:v>11.615041924607798</c:v>
                </c:pt>
                <c:pt idx="10">
                  <c:v>11.621751385731278</c:v>
                </c:pt>
                <c:pt idx="11">
                  <c:v>11.633609461857578</c:v>
                </c:pt>
                <c:pt idx="12">
                  <c:v>11.639539226183501</c:v>
                </c:pt>
                <c:pt idx="13">
                  <c:v>11.641280483134221</c:v>
                </c:pt>
                <c:pt idx="14">
                  <c:v>12.050681052210416</c:v>
                </c:pt>
                <c:pt idx="15">
                  <c:v>12.054891858891301</c:v>
                </c:pt>
                <c:pt idx="16">
                  <c:v>12.05645200321065</c:v>
                </c:pt>
                <c:pt idx="17">
                  <c:v>12.058711069911705</c:v>
                </c:pt>
                <c:pt idx="18">
                  <c:v>12.059682431308662</c:v>
                </c:pt>
                <c:pt idx="19">
                  <c:v>12.063701828190519</c:v>
                </c:pt>
                <c:pt idx="20">
                  <c:v>12.075335469632794</c:v>
                </c:pt>
                <c:pt idx="21">
                  <c:v>12.077214820871003</c:v>
                </c:pt>
                <c:pt idx="22">
                  <c:v>12.086039731922993</c:v>
                </c:pt>
                <c:pt idx="23">
                  <c:v>12.088051355158118</c:v>
                </c:pt>
                <c:pt idx="24">
                  <c:v>12.090136832731025</c:v>
                </c:pt>
                <c:pt idx="25">
                  <c:v>12.09427376532002</c:v>
                </c:pt>
                <c:pt idx="26">
                  <c:v>12.099681642168804</c:v>
                </c:pt>
                <c:pt idx="27">
                  <c:v>11.086267547674876</c:v>
                </c:pt>
                <c:pt idx="28">
                  <c:v>11.0924838612359</c:v>
                </c:pt>
                <c:pt idx="29">
                  <c:v>11.099379230527918</c:v>
                </c:pt>
                <c:pt idx="30">
                  <c:v>11.105891522505493</c:v>
                </c:pt>
                <c:pt idx="31">
                  <c:v>11.112706495890768</c:v>
                </c:pt>
                <c:pt idx="32">
                  <c:v>11.125726479100599</c:v>
                </c:pt>
                <c:pt idx="33">
                  <c:v>6.9297340557387006</c:v>
                </c:pt>
                <c:pt idx="34">
                  <c:v>11.565783894780107</c:v>
                </c:pt>
                <c:pt idx="35">
                  <c:v>11.571888591759212</c:v>
                </c:pt>
                <c:pt idx="36">
                  <c:v>11.575280762872866</c:v>
                </c:pt>
                <c:pt idx="37">
                  <c:v>11.584747065282825</c:v>
                </c:pt>
                <c:pt idx="38">
                  <c:v>11.589038434964765</c:v>
                </c:pt>
                <c:pt idx="39">
                  <c:v>11.605687656810419</c:v>
                </c:pt>
                <c:pt idx="40">
                  <c:v>11.611917084115746</c:v>
                </c:pt>
                <c:pt idx="41">
                  <c:v>11.611484899459592</c:v>
                </c:pt>
                <c:pt idx="42">
                  <c:v>11.618202493950916</c:v>
                </c:pt>
                <c:pt idx="43">
                  <c:v>11.63010196131007</c:v>
                </c:pt>
                <c:pt idx="44">
                  <c:v>11.636049264938428</c:v>
                </c:pt>
                <c:pt idx="45">
                  <c:v>11.637806024024194</c:v>
                </c:pt>
                <c:pt idx="46">
                  <c:v>12.048418553226709</c:v>
                </c:pt>
                <c:pt idx="47">
                  <c:v>12.052637260443525</c:v>
                </c:pt>
                <c:pt idx="48">
                  <c:v>12.054199298659393</c:v>
                </c:pt>
                <c:pt idx="49">
                  <c:v>12.056459604310405</c:v>
                </c:pt>
                <c:pt idx="50">
                  <c:v>12.05742809634709</c:v>
                </c:pt>
                <c:pt idx="51">
                  <c:v>12.061461412138412</c:v>
                </c:pt>
                <c:pt idx="52">
                  <c:v>12.073118203856199</c:v>
                </c:pt>
                <c:pt idx="53">
                  <c:v>12.074999008896777</c:v>
                </c:pt>
                <c:pt idx="54">
                  <c:v>12.083834224282922</c:v>
                </c:pt>
                <c:pt idx="55">
                  <c:v>12.085847414733845</c:v>
                </c:pt>
                <c:pt idx="56">
                  <c:v>12.08793479691445</c:v>
                </c:pt>
                <c:pt idx="57">
                  <c:v>12.092081275022244</c:v>
                </c:pt>
                <c:pt idx="58">
                  <c:v>12.097501739020961</c:v>
                </c:pt>
                <c:pt idx="59">
                  <c:v>11.080231026119312</c:v>
                </c:pt>
                <c:pt idx="60">
                  <c:v>11.086495108419477</c:v>
                </c:pt>
                <c:pt idx="61">
                  <c:v>11.093410253227278</c:v>
                </c:pt>
                <c:pt idx="62">
                  <c:v>11.099950635688012</c:v>
                </c:pt>
                <c:pt idx="63">
                  <c:v>11.10680462486552</c:v>
                </c:pt>
                <c:pt idx="64">
                  <c:v>11.119905815045014</c:v>
                </c:pt>
                <c:pt idx="65">
                  <c:v>11.558562721602126</c:v>
                </c:pt>
                <c:pt idx="66">
                  <c:v>11.564716096057575</c:v>
                </c:pt>
                <c:pt idx="67">
                  <c:v>11.568136806490728</c:v>
                </c:pt>
                <c:pt idx="68">
                  <c:v>11.577663254524506</c:v>
                </c:pt>
                <c:pt idx="69">
                  <c:v>11.581991757033441</c:v>
                </c:pt>
                <c:pt idx="70">
                  <c:v>11.598825059855288</c:v>
                </c:pt>
                <c:pt idx="71">
                  <c:v>11.605056179191408</c:v>
                </c:pt>
                <c:pt idx="72">
                  <c:v>11.604643585163538</c:v>
                </c:pt>
                <c:pt idx="73">
                  <c:v>11.611363341732607</c:v>
                </c:pt>
                <c:pt idx="74">
                  <c:v>11.623342236739962</c:v>
                </c:pt>
                <c:pt idx="75">
                  <c:v>11.629320602417838</c:v>
                </c:pt>
                <c:pt idx="76">
                  <c:v>11.631115375390177</c:v>
                </c:pt>
                <c:pt idx="77">
                  <c:v>12.04409940515434</c:v>
                </c:pt>
                <c:pt idx="78">
                  <c:v>12.048331872697188</c:v>
                </c:pt>
                <c:pt idx="79">
                  <c:v>12.049896192064686</c:v>
                </c:pt>
                <c:pt idx="80">
                  <c:v>12.052155690797884</c:v>
                </c:pt>
                <c:pt idx="81">
                  <c:v>12.053114512947777</c:v>
                </c:pt>
                <c:pt idx="82">
                  <c:v>12.057178491943173</c:v>
                </c:pt>
                <c:pt idx="83">
                  <c:v>12.068877260635377</c:v>
                </c:pt>
                <c:pt idx="84">
                  <c:v>12.070758604689162</c:v>
                </c:pt>
                <c:pt idx="85">
                  <c:v>12.079605924615215</c:v>
                </c:pt>
                <c:pt idx="86">
                  <c:v>12.081619734209657</c:v>
                </c:pt>
                <c:pt idx="87">
                  <c:v>12.08370852956474</c:v>
                </c:pt>
                <c:pt idx="88">
                  <c:v>12.087873711607402</c:v>
                </c:pt>
                <c:pt idx="89">
                  <c:v>12.093318972591881</c:v>
                </c:pt>
                <c:pt idx="90">
                  <c:v>11.068617018386499</c:v>
                </c:pt>
                <c:pt idx="91">
                  <c:v>11.074982270251033</c:v>
                </c:pt>
                <c:pt idx="92">
                  <c:v>11.081916373469815</c:v>
                </c:pt>
                <c:pt idx="93">
                  <c:v>11.088501354816406</c:v>
                </c:pt>
                <c:pt idx="94">
                  <c:v>11.095429396468557</c:v>
                </c:pt>
                <c:pt idx="95">
                  <c:v>11.108691554082997</c:v>
                </c:pt>
                <c:pt idx="96">
                  <c:v>6.4770398139611327</c:v>
                </c:pt>
                <c:pt idx="97">
                  <c:v>6.9240353384940017</c:v>
                </c:pt>
                <c:pt idx="98">
                  <c:v>7.6101127321468791</c:v>
                </c:pt>
                <c:pt idx="99">
                  <c:v>7.8177590501267016</c:v>
                </c:pt>
                <c:pt idx="100">
                  <c:v>8.4074850632579157</c:v>
                </c:pt>
                <c:pt idx="101">
                  <c:v>8.5197352981437717</c:v>
                </c:pt>
                <c:pt idx="102">
                  <c:v>8.5223300930576347</c:v>
                </c:pt>
                <c:pt idx="103">
                  <c:v>8.6444058392276055</c:v>
                </c:pt>
                <c:pt idx="104">
                  <c:v>8.8546098416809436</c:v>
                </c:pt>
                <c:pt idx="105">
                  <c:v>8.9456595252337046</c:v>
                </c:pt>
                <c:pt idx="106">
                  <c:v>8.97330101139341</c:v>
                </c:pt>
                <c:pt idx="107">
                  <c:v>11.090607833762231</c:v>
                </c:pt>
                <c:pt idx="108">
                  <c:v>11.10140616941654</c:v>
                </c:pt>
                <c:pt idx="109">
                  <c:v>11.105301418172127</c:v>
                </c:pt>
                <c:pt idx="110">
                  <c:v>11.110814152736687</c:v>
                </c:pt>
                <c:pt idx="111">
                  <c:v>11.112938161167035</c:v>
                </c:pt>
                <c:pt idx="112">
                  <c:v>11.123614761657141</c:v>
                </c:pt>
                <c:pt idx="113">
                  <c:v>11.152901608363774</c:v>
                </c:pt>
                <c:pt idx="114">
                  <c:v>11.157434302667593</c:v>
                </c:pt>
                <c:pt idx="115">
                  <c:v>11.178895789638434</c:v>
                </c:pt>
                <c:pt idx="116">
                  <c:v>11.183738001106283</c:v>
                </c:pt>
                <c:pt idx="117">
                  <c:v>11.188769970207234</c:v>
                </c:pt>
                <c:pt idx="118">
                  <c:v>11.198943212253173</c:v>
                </c:pt>
                <c:pt idx="119">
                  <c:v>11.212157087490739</c:v>
                </c:pt>
                <c:pt idx="120">
                  <c:v>10.610623521917686</c:v>
                </c:pt>
                <c:pt idx="121">
                  <c:v>10.600672338431609</c:v>
                </c:pt>
                <c:pt idx="122">
                  <c:v>10.589054954907581</c:v>
                </c:pt>
                <c:pt idx="123">
                  <c:v>10.578039850882796</c:v>
                </c:pt>
                <c:pt idx="124">
                  <c:v>10.566372899366387</c:v>
                </c:pt>
                <c:pt idx="125">
                  <c:v>10.543511964578647</c:v>
                </c:pt>
                <c:pt idx="126">
                  <c:v>5.9053321491274335</c:v>
                </c:pt>
                <c:pt idx="127">
                  <c:v>7.2252308638715803</c:v>
                </c:pt>
                <c:pt idx="128">
                  <c:v>7.5152985872261313</c:v>
                </c:pt>
                <c:pt idx="129">
                  <c:v>8.2539092147967033</c:v>
                </c:pt>
                <c:pt idx="130">
                  <c:v>8.3808434871403481</c:v>
                </c:pt>
                <c:pt idx="131">
                  <c:v>8.3844025265777073</c:v>
                </c:pt>
                <c:pt idx="132">
                  <c:v>8.5232575854035559</c:v>
                </c:pt>
                <c:pt idx="133">
                  <c:v>8.7576816548107512</c:v>
                </c:pt>
                <c:pt idx="134">
                  <c:v>8.8577909428900927</c:v>
                </c:pt>
                <c:pt idx="135">
                  <c:v>8.8874426038368917</c:v>
                </c:pt>
                <c:pt idx="136">
                  <c:v>11.080646850324001</c:v>
                </c:pt>
                <c:pt idx="137">
                  <c:v>11.091553789389355</c:v>
                </c:pt>
                <c:pt idx="138">
                  <c:v>11.095488590610662</c:v>
                </c:pt>
                <c:pt idx="139">
                  <c:v>11.101058299394992</c:v>
                </c:pt>
                <c:pt idx="140">
                  <c:v>11.103207312567047</c:v>
                </c:pt>
                <c:pt idx="141">
                  <c:v>11.113983973163451</c:v>
                </c:pt>
                <c:pt idx="142">
                  <c:v>11.14355283929287</c:v>
                </c:pt>
                <c:pt idx="143">
                  <c:v>11.148130433041473</c:v>
                </c:pt>
                <c:pt idx="144">
                  <c:v>11.169800106208786</c:v>
                </c:pt>
                <c:pt idx="145">
                  <c:v>11.174689924540498</c:v>
                </c:pt>
                <c:pt idx="146">
                  <c:v>11.179770969287162</c:v>
                </c:pt>
                <c:pt idx="147">
                  <c:v>11.190035299416115</c:v>
                </c:pt>
                <c:pt idx="148">
                  <c:v>11.20336590277766</c:v>
                </c:pt>
                <c:pt idx="149">
                  <c:v>10.626377996782947</c:v>
                </c:pt>
                <c:pt idx="150">
                  <c:v>10.616573222362709</c:v>
                </c:pt>
                <c:pt idx="151">
                  <c:v>10.605159301646268</c:v>
                </c:pt>
                <c:pt idx="152">
                  <c:v>10.594330600025117</c:v>
                </c:pt>
                <c:pt idx="153">
                  <c:v>10.582854322587451</c:v>
                </c:pt>
                <c:pt idx="154">
                  <c:v>10.560366026858745</c:v>
                </c:pt>
                <c:pt idx="155">
                  <c:v>6.9269120645096578</c:v>
                </c:pt>
                <c:pt idx="156">
                  <c:v>7.2960187437307695</c:v>
                </c:pt>
                <c:pt idx="157">
                  <c:v>8.1546217786700534</c:v>
                </c:pt>
                <c:pt idx="158">
                  <c:v>8.2932104675352338</c:v>
                </c:pt>
                <c:pt idx="159">
                  <c:v>8.2968830032199019</c:v>
                </c:pt>
                <c:pt idx="160">
                  <c:v>8.4485810958205594</c:v>
                </c:pt>
                <c:pt idx="161">
                  <c:v>8.69917518849104</c:v>
                </c:pt>
                <c:pt idx="162">
                  <c:v>8.8052719564613788</c:v>
                </c:pt>
                <c:pt idx="163">
                  <c:v>8.8358888580421269</c:v>
                </c:pt>
                <c:pt idx="164">
                  <c:v>11.075007313041132</c:v>
                </c:pt>
                <c:pt idx="165">
                  <c:v>11.085977604732467</c:v>
                </c:pt>
                <c:pt idx="166">
                  <c:v>11.089936198994977</c:v>
                </c:pt>
                <c:pt idx="167">
                  <c:v>11.095541225912685</c:v>
                </c:pt>
                <c:pt idx="168">
                  <c:v>11.097708115096838</c:v>
                </c:pt>
                <c:pt idx="169">
                  <c:v>11.10853851293059</c:v>
                </c:pt>
                <c:pt idx="170">
                  <c:v>11.138270395014471</c:v>
                </c:pt>
                <c:pt idx="171">
                  <c:v>11.142875441792132</c:v>
                </c:pt>
                <c:pt idx="172">
                  <c:v>11.164669914971256</c:v>
                </c:pt>
                <c:pt idx="173">
                  <c:v>11.169588727727225</c:v>
                </c:pt>
                <c:pt idx="174">
                  <c:v>11.174699462459099</c:v>
                </c:pt>
                <c:pt idx="175">
                  <c:v>11.185015270482632</c:v>
                </c:pt>
                <c:pt idx="176">
                  <c:v>11.198411725787835</c:v>
                </c:pt>
                <c:pt idx="177">
                  <c:v>10.635058036559444</c:v>
                </c:pt>
                <c:pt idx="178">
                  <c:v>10.625330192906516</c:v>
                </c:pt>
                <c:pt idx="179">
                  <c:v>10.614032439648154</c:v>
                </c:pt>
                <c:pt idx="180">
                  <c:v>10.603308034485602</c:v>
                </c:pt>
                <c:pt idx="181">
                  <c:v>10.591935863347372</c:v>
                </c:pt>
                <c:pt idx="182">
                  <c:v>10.569648709692846</c:v>
                </c:pt>
                <c:pt idx="183">
                  <c:v>6.1651176440752975</c:v>
                </c:pt>
                <c:pt idx="184">
                  <c:v>7.8650387282269367</c:v>
                </c:pt>
                <c:pt idx="185">
                  <c:v>8.0109312326575655</c:v>
                </c:pt>
                <c:pt idx="186">
                  <c:v>8.0278977380933565</c:v>
                </c:pt>
                <c:pt idx="187">
                  <c:v>8.205481130220809</c:v>
                </c:pt>
                <c:pt idx="188">
                  <c:v>8.5148855745031629</c:v>
                </c:pt>
                <c:pt idx="189">
                  <c:v>8.6404885403672296</c:v>
                </c:pt>
                <c:pt idx="190">
                  <c:v>8.6784512710069652</c:v>
                </c:pt>
                <c:pt idx="191">
                  <c:v>11.059419296412463</c:v>
                </c:pt>
                <c:pt idx="192">
                  <c:v>11.070550081966857</c:v>
                </c:pt>
                <c:pt idx="193">
                  <c:v>11.074560603218799</c:v>
                </c:pt>
                <c:pt idx="194">
                  <c:v>11.080231028614039</c:v>
                </c:pt>
                <c:pt idx="195">
                  <c:v>11.082405342408784</c:v>
                </c:pt>
                <c:pt idx="196">
                  <c:v>11.093424887174608</c:v>
                </c:pt>
                <c:pt idx="197">
                  <c:v>11.123585547016921</c:v>
                </c:pt>
                <c:pt idx="198">
                  <c:v>11.128245348611431</c:v>
                </c:pt>
                <c:pt idx="199">
                  <c:v>11.150315846337556</c:v>
                </c:pt>
                <c:pt idx="200">
                  <c:v>11.155293695896788</c:v>
                </c:pt>
                <c:pt idx="201">
                  <c:v>11.160467049489355</c:v>
                </c:pt>
                <c:pt idx="202">
                  <c:v>11.170931166313411</c:v>
                </c:pt>
                <c:pt idx="203">
                  <c:v>11.184518541434961</c:v>
                </c:pt>
                <c:pt idx="204">
                  <c:v>10.659163558224821</c:v>
                </c:pt>
                <c:pt idx="205">
                  <c:v>10.64967896248004</c:v>
                </c:pt>
                <c:pt idx="206">
                  <c:v>10.638633404201775</c:v>
                </c:pt>
                <c:pt idx="207">
                  <c:v>10.628159298255547</c:v>
                </c:pt>
                <c:pt idx="208">
                  <c:v>10.617066403028835</c:v>
                </c:pt>
                <c:pt idx="209">
                  <c:v>10.595344972292551</c:v>
                </c:pt>
                <c:pt idx="210">
                  <c:v>7.6733723687202522</c:v>
                </c:pt>
                <c:pt idx="211">
                  <c:v>7.8393438227460823</c:v>
                </c:pt>
                <c:pt idx="212">
                  <c:v>7.8599015790172677</c:v>
                </c:pt>
                <c:pt idx="213">
                  <c:v>8.0691941771130384</c:v>
                </c:pt>
                <c:pt idx="214">
                  <c:v>8.4170895122287792</c:v>
                </c:pt>
                <c:pt idx="215">
                  <c:v>8.5554602034419283</c:v>
                </c:pt>
                <c:pt idx="216">
                  <c:v>8.5951623034536357</c:v>
                </c:pt>
                <c:pt idx="217">
                  <c:v>11.051990824678704</c:v>
                </c:pt>
                <c:pt idx="218">
                  <c:v>11.063208144414673</c:v>
                </c:pt>
                <c:pt idx="219">
                  <c:v>11.067251772171153</c:v>
                </c:pt>
                <c:pt idx="220">
                  <c:v>11.072972205933878</c:v>
                </c:pt>
                <c:pt idx="221">
                  <c:v>11.075173760112738</c:v>
                </c:pt>
                <c:pt idx="222">
                  <c:v>11.086262669130427</c:v>
                </c:pt>
                <c:pt idx="223">
                  <c:v>11.116644418769233</c:v>
                </c:pt>
                <c:pt idx="224">
                  <c:v>11.121342743355257</c:v>
                </c:pt>
                <c:pt idx="225">
                  <c:v>11.143586272165152</c:v>
                </c:pt>
                <c:pt idx="226">
                  <c:v>11.148604703011651</c:v>
                </c:pt>
                <c:pt idx="227">
                  <c:v>11.153819442188903</c:v>
                </c:pt>
                <c:pt idx="228">
                  <c:v>11.164352213872164</c:v>
                </c:pt>
                <c:pt idx="229">
                  <c:v>11.178027276146564</c:v>
                </c:pt>
                <c:pt idx="230">
                  <c:v>10.669912276737378</c:v>
                </c:pt>
                <c:pt idx="231">
                  <c:v>10.660517194429731</c:v>
                </c:pt>
                <c:pt idx="232">
                  <c:v>10.649615590328125</c:v>
                </c:pt>
                <c:pt idx="233">
                  <c:v>10.639268788720603</c:v>
                </c:pt>
                <c:pt idx="234">
                  <c:v>10.628300560050267</c:v>
                </c:pt>
                <c:pt idx="235">
                  <c:v>10.606817645127702</c:v>
                </c:pt>
                <c:pt idx="236">
                  <c:v>6.8961138006709506</c:v>
                </c:pt>
                <c:pt idx="237">
                  <c:v>6.5699444521350729</c:v>
                </c:pt>
                <c:pt idx="238">
                  <c:v>7.4728236765755929</c:v>
                </c:pt>
                <c:pt idx="239">
                  <c:v>7.9845149687076118</c:v>
                </c:pt>
                <c:pt idx="240">
                  <c:v>8.1943418116201983</c:v>
                </c:pt>
                <c:pt idx="241">
                  <c:v>8.2087285021559655</c:v>
                </c:pt>
                <c:pt idx="242">
                  <c:v>11.021545241353161</c:v>
                </c:pt>
                <c:pt idx="243">
                  <c:v>11.033164308311939</c:v>
                </c:pt>
                <c:pt idx="244">
                  <c:v>11.037382510811733</c:v>
                </c:pt>
                <c:pt idx="245">
                  <c:v>11.043395331519436</c:v>
                </c:pt>
                <c:pt idx="246">
                  <c:v>11.045818287285636</c:v>
                </c:pt>
                <c:pt idx="247">
                  <c:v>11.05709559136746</c:v>
                </c:pt>
                <c:pt idx="248">
                  <c:v>11.088461339310653</c:v>
                </c:pt>
                <c:pt idx="249">
                  <c:v>11.093374845094424</c:v>
                </c:pt>
                <c:pt idx="250">
                  <c:v>11.11651828041189</c:v>
                </c:pt>
                <c:pt idx="251">
                  <c:v>11.121760109158439</c:v>
                </c:pt>
                <c:pt idx="252">
                  <c:v>11.127197332897651</c:v>
                </c:pt>
                <c:pt idx="253">
                  <c:v>11.138001942266039</c:v>
                </c:pt>
                <c:pt idx="254">
                  <c:v>11.152020958185879</c:v>
                </c:pt>
                <c:pt idx="255">
                  <c:v>10.710949968894822</c:v>
                </c:pt>
                <c:pt idx="256">
                  <c:v>10.701826793036007</c:v>
                </c:pt>
                <c:pt idx="257">
                  <c:v>10.691591599307978</c:v>
                </c:pt>
                <c:pt idx="258">
                  <c:v>10.681788895107097</c:v>
                </c:pt>
                <c:pt idx="259">
                  <c:v>10.671297210009104</c:v>
                </c:pt>
                <c:pt idx="260">
                  <c:v>10.650674647706582</c:v>
                </c:pt>
                <c:pt idx="261">
                  <c:v>5.983202916956583</c:v>
                </c:pt>
                <c:pt idx="262">
                  <c:v>6.6737588528753582</c:v>
                </c:pt>
                <c:pt idx="263">
                  <c:v>7.6335505999621569</c:v>
                </c:pt>
                <c:pt idx="264">
                  <c:v>7.921822889427963</c:v>
                </c:pt>
                <c:pt idx="265">
                  <c:v>7.9714807414464763</c:v>
                </c:pt>
                <c:pt idx="266">
                  <c:v>11.011110506949612</c:v>
                </c:pt>
                <c:pt idx="267">
                  <c:v>11.022807747758451</c:v>
                </c:pt>
                <c:pt idx="268">
                  <c:v>11.02703110091136</c:v>
                </c:pt>
                <c:pt idx="269">
                  <c:v>11.03301775749404</c:v>
                </c:pt>
                <c:pt idx="270">
                  <c:v>11.035353141267274</c:v>
                </c:pt>
                <c:pt idx="271">
                  <c:v>11.046850362033874</c:v>
                </c:pt>
                <c:pt idx="272">
                  <c:v>11.078463081534599</c:v>
                </c:pt>
                <c:pt idx="273">
                  <c:v>11.083367794943563</c:v>
                </c:pt>
                <c:pt idx="274">
                  <c:v>11.10654985239667</c:v>
                </c:pt>
                <c:pt idx="275">
                  <c:v>11.111786082307821</c:v>
                </c:pt>
                <c:pt idx="276">
                  <c:v>11.11722384647967</c:v>
                </c:pt>
                <c:pt idx="277">
                  <c:v>11.128143645098355</c:v>
                </c:pt>
                <c:pt idx="278">
                  <c:v>11.142313342372578</c:v>
                </c:pt>
                <c:pt idx="279">
                  <c:v>10.726187356181192</c:v>
                </c:pt>
                <c:pt idx="280">
                  <c:v>10.717263977393955</c:v>
                </c:pt>
                <c:pt idx="281">
                  <c:v>10.707056320083034</c:v>
                </c:pt>
                <c:pt idx="282">
                  <c:v>10.697335279271357</c:v>
                </c:pt>
                <c:pt idx="283">
                  <c:v>10.686994972273979</c:v>
                </c:pt>
                <c:pt idx="284">
                  <c:v>10.666726380001855</c:v>
                </c:pt>
                <c:pt idx="285">
                  <c:v>6.976894831173972</c:v>
                </c:pt>
                <c:pt idx="286">
                  <c:v>7.7070514344550052</c:v>
                </c:pt>
                <c:pt idx="287">
                  <c:v>11.023136966930482</c:v>
                </c:pt>
                <c:pt idx="288">
                  <c:v>11.027379418934043</c:v>
                </c:pt>
                <c:pt idx="289">
                  <c:v>11.035805719388311</c:v>
                </c:pt>
                <c:pt idx="290">
                  <c:v>11.047243569691073</c:v>
                </c:pt>
                <c:pt idx="291">
                  <c:v>11.10709179408191</c:v>
                </c:pt>
                <c:pt idx="292">
                  <c:v>11.112356880955998</c:v>
                </c:pt>
                <c:pt idx="293">
                  <c:v>11.117821093750777</c:v>
                </c:pt>
                <c:pt idx="294">
                  <c:v>11.142885092456376</c:v>
                </c:pt>
                <c:pt idx="295">
                  <c:v>10.725085855572489</c:v>
                </c:pt>
                <c:pt idx="296">
                  <c:v>10.716118500143333</c:v>
                </c:pt>
                <c:pt idx="297">
                  <c:v>10.70597048665312</c:v>
                </c:pt>
                <c:pt idx="298">
                  <c:v>10.685931166328253</c:v>
                </c:pt>
                <c:pt idx="299">
                  <c:v>10.665623932325094</c:v>
                </c:pt>
                <c:pt idx="300">
                  <c:v>7.1931108534763357</c:v>
                </c:pt>
                <c:pt idx="301">
                  <c:v>7.6058445793222171</c:v>
                </c:pt>
                <c:pt idx="302">
                  <c:v>7.7043943000994242</c:v>
                </c:pt>
                <c:pt idx="303">
                  <c:v>11.000111103866567</c:v>
                </c:pt>
                <c:pt idx="304">
                  <c:v>11.01191104937543</c:v>
                </c:pt>
                <c:pt idx="305">
                  <c:v>11.016157777754545</c:v>
                </c:pt>
                <c:pt idx="306">
                  <c:v>11.022157946227393</c:v>
                </c:pt>
                <c:pt idx="307">
                  <c:v>11.024453627275967</c:v>
                </c:pt>
                <c:pt idx="308">
                  <c:v>11.03613410694944</c:v>
                </c:pt>
                <c:pt idx="309">
                  <c:v>11.068039251167615</c:v>
                </c:pt>
                <c:pt idx="310">
                  <c:v>11.072961667680474</c:v>
                </c:pt>
                <c:pt idx="311">
                  <c:v>11.096273359234075</c:v>
                </c:pt>
                <c:pt idx="312">
                  <c:v>11.101530622096451</c:v>
                </c:pt>
                <c:pt idx="313">
                  <c:v>11.106993843507523</c:v>
                </c:pt>
                <c:pt idx="314">
                  <c:v>11.118028960146837</c:v>
                </c:pt>
                <c:pt idx="315">
                  <c:v>11.132348155062131</c:v>
                </c:pt>
                <c:pt idx="316">
                  <c:v>10.741449035054613</c:v>
                </c:pt>
                <c:pt idx="317">
                  <c:v>10.732693051519945</c:v>
                </c:pt>
                <c:pt idx="318">
                  <c:v>10.722577917490558</c:v>
                </c:pt>
                <c:pt idx="319">
                  <c:v>10.712973092313078</c:v>
                </c:pt>
                <c:pt idx="320">
                  <c:v>10.702789381426312</c:v>
                </c:pt>
                <c:pt idx="321">
                  <c:v>10.682858708021872</c:v>
                </c:pt>
                <c:pt idx="322">
                  <c:v>6.5381639079155924</c:v>
                </c:pt>
                <c:pt idx="323">
                  <c:v>6.8300274301524402</c:v>
                </c:pt>
                <c:pt idx="324">
                  <c:v>10.977785549571239</c:v>
                </c:pt>
                <c:pt idx="325">
                  <c:v>10.989841133137931</c:v>
                </c:pt>
                <c:pt idx="326">
                  <c:v>10.994174650029779</c:v>
                </c:pt>
                <c:pt idx="327">
                  <c:v>11.000290944288556</c:v>
                </c:pt>
                <c:pt idx="328">
                  <c:v>11.002617734287252</c:v>
                </c:pt>
                <c:pt idx="329">
                  <c:v>11.014571752588671</c:v>
                </c:pt>
                <c:pt idx="330">
                  <c:v>11.047147962780581</c:v>
                </c:pt>
                <c:pt idx="331">
                  <c:v>11.05216447395286</c:v>
                </c:pt>
                <c:pt idx="332">
                  <c:v>11.075932658546737</c:v>
                </c:pt>
                <c:pt idx="333">
                  <c:v>11.081290594706539</c:v>
                </c:pt>
                <c:pt idx="334">
                  <c:v>11.086859176796397</c:v>
                </c:pt>
                <c:pt idx="335">
                  <c:v>11.098118126337498</c:v>
                </c:pt>
                <c:pt idx="336">
                  <c:v>11.112724384623208</c:v>
                </c:pt>
                <c:pt idx="337">
                  <c:v>10.769814530914411</c:v>
                </c:pt>
                <c:pt idx="338">
                  <c:v>10.761305069680802</c:v>
                </c:pt>
                <c:pt idx="339">
                  <c:v>10.751475035136018</c:v>
                </c:pt>
                <c:pt idx="340">
                  <c:v>10.742143552694127</c:v>
                </c:pt>
                <c:pt idx="341">
                  <c:v>10.732253843747408</c:v>
                </c:pt>
                <c:pt idx="342">
                  <c:v>10.712908371033413</c:v>
                </c:pt>
                <c:pt idx="343">
                  <c:v>10.978764475909385</c:v>
                </c:pt>
                <c:pt idx="344">
                  <c:v>10.98313325589711</c:v>
                </c:pt>
                <c:pt idx="345">
                  <c:v>10.99160503487858</c:v>
                </c:pt>
                <c:pt idx="346">
                  <c:v>11.003722068124578</c:v>
                </c:pt>
                <c:pt idx="347">
                  <c:v>11.065631741459494</c:v>
                </c:pt>
                <c:pt idx="348">
                  <c:v>11.07102779808981</c:v>
                </c:pt>
                <c:pt idx="349">
                  <c:v>11.076637897279728</c:v>
                </c:pt>
                <c:pt idx="350">
                  <c:v>11.102770146259299</c:v>
                </c:pt>
                <c:pt idx="351">
                  <c:v>10.783864003924785</c:v>
                </c:pt>
                <c:pt idx="352">
                  <c:v>10.77548622709997</c:v>
                </c:pt>
                <c:pt idx="353">
                  <c:v>10.765770285243722</c:v>
                </c:pt>
                <c:pt idx="354">
                  <c:v>10.746809433318761</c:v>
                </c:pt>
                <c:pt idx="355">
                  <c:v>10.727753391349118</c:v>
                </c:pt>
                <c:pt idx="356">
                  <c:v>10.974658415960501</c:v>
                </c:pt>
                <c:pt idx="357">
                  <c:v>10.979072026224189</c:v>
                </c:pt>
                <c:pt idx="358">
                  <c:v>10.987718102515846</c:v>
                </c:pt>
                <c:pt idx="359">
                  <c:v>10.999812648616217</c:v>
                </c:pt>
                <c:pt idx="360">
                  <c:v>11.062185909216835</c:v>
                </c:pt>
                <c:pt idx="361">
                  <c:v>11.067642580994431</c:v>
                </c:pt>
                <c:pt idx="362">
                  <c:v>11.073310976388889</c:v>
                </c:pt>
                <c:pt idx="363">
                  <c:v>11.09951680133647</c:v>
                </c:pt>
                <c:pt idx="364">
                  <c:v>10.78785614513375</c:v>
                </c:pt>
                <c:pt idx="365">
                  <c:v>10.779473682692633</c:v>
                </c:pt>
                <c:pt idx="366">
                  <c:v>10.769873435856907</c:v>
                </c:pt>
                <c:pt idx="367">
                  <c:v>10.75103651488609</c:v>
                </c:pt>
                <c:pt idx="368">
                  <c:v>10.732041004793832</c:v>
                </c:pt>
                <c:pt idx="369">
                  <c:v>6.6131499398180686</c:v>
                </c:pt>
                <c:pt idx="370">
                  <c:v>6.9620142917185817</c:v>
                </c:pt>
                <c:pt idx="371">
                  <c:v>7.6367386154978369</c:v>
                </c:pt>
                <c:pt idx="372">
                  <c:v>7.7789699461324604</c:v>
                </c:pt>
                <c:pt idx="373">
                  <c:v>8.8066913068593546</c:v>
                </c:pt>
                <c:pt idx="374">
                  <c:v>8.8742100172450975</c:v>
                </c:pt>
                <c:pt idx="375">
                  <c:v>8.9385781552218937</c:v>
                </c:pt>
                <c:pt idx="376">
                  <c:v>9.1212628854401387</c:v>
                </c:pt>
                <c:pt idx="377">
                  <c:v>11.570983037765032</c:v>
                </c:pt>
                <c:pt idx="378">
                  <c:v>11.567077781115294</c:v>
                </c:pt>
                <c:pt idx="379">
                  <c:v>11.562903641093218</c:v>
                </c:pt>
                <c:pt idx="380">
                  <c:v>11.554532070556698</c:v>
                </c:pt>
                <c:pt idx="381">
                  <c:v>11.546041423455561</c:v>
                </c:pt>
                <c:pt idx="382">
                  <c:v>5.7842084673374563</c:v>
                </c:pt>
                <c:pt idx="383">
                  <c:v>6.8076344963174185</c:v>
                </c:pt>
                <c:pt idx="384">
                  <c:v>7.2836335773532372</c:v>
                </c:pt>
                <c:pt idx="385">
                  <c:v>7.4092686811342823</c:v>
                </c:pt>
                <c:pt idx="386">
                  <c:v>8.211052010575397</c:v>
                </c:pt>
                <c:pt idx="387">
                  <c:v>8.3163455599600749</c:v>
                </c:pt>
                <c:pt idx="388">
                  <c:v>8.690185997442013</c:v>
                </c:pt>
                <c:pt idx="389">
                  <c:v>8.7663156846000057</c:v>
                </c:pt>
                <c:pt idx="390">
                  <c:v>8.8382203560363539</c:v>
                </c:pt>
                <c:pt idx="391">
                  <c:v>8.9280999051826111</c:v>
                </c:pt>
                <c:pt idx="392">
                  <c:v>9.0369296896844933</c:v>
                </c:pt>
                <c:pt idx="393">
                  <c:v>11.577752048097501</c:v>
                </c:pt>
                <c:pt idx="394">
                  <c:v>11.573875867965864</c:v>
                </c:pt>
                <c:pt idx="395">
                  <c:v>11.569723499480762</c:v>
                </c:pt>
                <c:pt idx="396">
                  <c:v>11.565715635767393</c:v>
                </c:pt>
                <c:pt idx="397">
                  <c:v>11.561404626768294</c:v>
                </c:pt>
                <c:pt idx="398">
                  <c:v>11.552973161974554</c:v>
                </c:pt>
                <c:pt idx="399">
                  <c:v>6.3731989232414836</c:v>
                </c:pt>
                <c:pt idx="400">
                  <c:v>7.0556235529322917</c:v>
                </c:pt>
                <c:pt idx="401">
                  <c:v>7.1959776843690335</c:v>
                </c:pt>
                <c:pt idx="402">
                  <c:v>8.1243026789427155</c:v>
                </c:pt>
                <c:pt idx="403">
                  <c:v>8.2370368460583538</c:v>
                </c:pt>
                <c:pt idx="404">
                  <c:v>8.634904099401334</c:v>
                </c:pt>
                <c:pt idx="405">
                  <c:v>8.714927580181417</c:v>
                </c:pt>
                <c:pt idx="406">
                  <c:v>8.790329341976209</c:v>
                </c:pt>
                <c:pt idx="407">
                  <c:v>8.8847714423805488</c:v>
                </c:pt>
                <c:pt idx="408">
                  <c:v>8.9986309692116251</c:v>
                </c:pt>
                <c:pt idx="409">
                  <c:v>11.580241276263727</c:v>
                </c:pt>
                <c:pt idx="410">
                  <c:v>11.576377367692821</c:v>
                </c:pt>
                <c:pt idx="411">
                  <c:v>11.572229042647335</c:v>
                </c:pt>
                <c:pt idx="412">
                  <c:v>11.568227777395013</c:v>
                </c:pt>
                <c:pt idx="413">
                  <c:v>11.563926829207647</c:v>
                </c:pt>
                <c:pt idx="414">
                  <c:v>11.555517473708443</c:v>
                </c:pt>
                <c:pt idx="415">
                  <c:v>6.402186644393498</c:v>
                </c:pt>
                <c:pt idx="416">
                  <c:v>6.7612840033787363</c:v>
                </c:pt>
                <c:pt idx="417">
                  <c:v>8.5368094710347187</c:v>
                </c:pt>
                <c:pt idx="418">
                  <c:v>8.6231963119560664</c:v>
                </c:pt>
                <c:pt idx="419">
                  <c:v>8.7045650592547545</c:v>
                </c:pt>
                <c:pt idx="420">
                  <c:v>8.9332466268072874</c:v>
                </c:pt>
                <c:pt idx="421">
                  <c:v>11.583824380981705</c:v>
                </c:pt>
                <c:pt idx="422">
                  <c:v>11.579980517889089</c:v>
                </c:pt>
                <c:pt idx="423">
                  <c:v>11.575832267046403</c:v>
                </c:pt>
                <c:pt idx="424">
                  <c:v>11.567550184686088</c:v>
                </c:pt>
                <c:pt idx="425">
                  <c:v>11.559173309571442</c:v>
                </c:pt>
                <c:pt idx="426">
                  <c:v>6.7959884652901428</c:v>
                </c:pt>
                <c:pt idx="427">
                  <c:v>7.9142652366214516</c:v>
                </c:pt>
                <c:pt idx="428">
                  <c:v>8.0251016225826941</c:v>
                </c:pt>
                <c:pt idx="429">
                  <c:v>8.4687555274112327</c:v>
                </c:pt>
                <c:pt idx="430">
                  <c:v>8.5568599518539354</c:v>
                </c:pt>
                <c:pt idx="431">
                  <c:v>8.640805822038228</c:v>
                </c:pt>
                <c:pt idx="432">
                  <c:v>8.755398248330982</c:v>
                </c:pt>
                <c:pt idx="433">
                  <c:v>8.8898563796266785</c:v>
                </c:pt>
                <c:pt idx="434">
                  <c:v>11.585327879649579</c:v>
                </c:pt>
                <c:pt idx="435">
                  <c:v>11.581498011631933</c:v>
                </c:pt>
                <c:pt idx="436">
                  <c:v>11.577336721963784</c:v>
                </c:pt>
                <c:pt idx="437">
                  <c:v>11.573337448548285</c:v>
                </c:pt>
                <c:pt idx="438">
                  <c:v>11.56905450153049</c:v>
                </c:pt>
                <c:pt idx="439">
                  <c:v>11.560693025176418</c:v>
                </c:pt>
                <c:pt idx="440">
                  <c:v>7.6284402632495167</c:v>
                </c:pt>
                <c:pt idx="441">
                  <c:v>7.8026194829916111</c:v>
                </c:pt>
                <c:pt idx="442">
                  <c:v>8.3648739870761055</c:v>
                </c:pt>
                <c:pt idx="443">
                  <c:v>8.4692597740622766</c:v>
                </c:pt>
                <c:pt idx="444">
                  <c:v>8.5653934385593953</c:v>
                </c:pt>
                <c:pt idx="445">
                  <c:v>8.6810399567043088</c:v>
                </c:pt>
                <c:pt idx="446">
                  <c:v>8.8184758517222015</c:v>
                </c:pt>
                <c:pt idx="447">
                  <c:v>11.591833957111898</c:v>
                </c:pt>
                <c:pt idx="448">
                  <c:v>11.588021213425264</c:v>
                </c:pt>
                <c:pt idx="449">
                  <c:v>11.58390528085658</c:v>
                </c:pt>
                <c:pt idx="450">
                  <c:v>11.579942008422675</c:v>
                </c:pt>
                <c:pt idx="451">
                  <c:v>11.57568937190285</c:v>
                </c:pt>
                <c:pt idx="452">
                  <c:v>11.567380830444749</c:v>
                </c:pt>
                <c:pt idx="453">
                  <c:v>7.7715805513269043</c:v>
                </c:pt>
                <c:pt idx="454">
                  <c:v>7.9622091502554486</c:v>
                </c:pt>
                <c:pt idx="455">
                  <c:v>8.122112193200671</c:v>
                </c:pt>
                <c:pt idx="456">
                  <c:v>8.4673433958208069</c:v>
                </c:pt>
                <c:pt idx="457">
                  <c:v>11.610384235637794</c:v>
                </c:pt>
                <c:pt idx="458">
                  <c:v>11.606646392344983</c:v>
                </c:pt>
                <c:pt idx="459">
                  <c:v>11.602595410073979</c:v>
                </c:pt>
                <c:pt idx="460">
                  <c:v>11.594524829785868</c:v>
                </c:pt>
                <c:pt idx="461">
                  <c:v>11.586373549589656</c:v>
                </c:pt>
                <c:pt idx="462">
                  <c:v>7.5574778099341522</c:v>
                </c:pt>
                <c:pt idx="463">
                  <c:v>7.7880634544589968</c:v>
                </c:pt>
                <c:pt idx="464">
                  <c:v>7.9755023191702969</c:v>
                </c:pt>
                <c:pt idx="465">
                  <c:v>8.3720608892570514</c:v>
                </c:pt>
                <c:pt idx="466">
                  <c:v>11.613345956855907</c:v>
                </c:pt>
                <c:pt idx="467">
                  <c:v>11.609623559699633</c:v>
                </c:pt>
                <c:pt idx="468">
                  <c:v>11.605574423903692</c:v>
                </c:pt>
                <c:pt idx="469">
                  <c:v>11.597521295924476</c:v>
                </c:pt>
                <c:pt idx="470">
                  <c:v>11.589396024057145</c:v>
                </c:pt>
                <c:pt idx="471">
                  <c:v>6.2184215192032433</c:v>
                </c:pt>
                <c:pt idx="472">
                  <c:v>6.9080297036594507</c:v>
                </c:pt>
                <c:pt idx="473">
                  <c:v>7.375653897431679</c:v>
                </c:pt>
                <c:pt idx="474">
                  <c:v>7.8220748504839746</c:v>
                </c:pt>
                <c:pt idx="475">
                  <c:v>11.627270918055308</c:v>
                </c:pt>
                <c:pt idx="476">
                  <c:v>11.623615092178891</c:v>
                </c:pt>
                <c:pt idx="477">
                  <c:v>11.619588079161229</c:v>
                </c:pt>
                <c:pt idx="478">
                  <c:v>11.615734298472757</c:v>
                </c:pt>
                <c:pt idx="479">
                  <c:v>11.611625525034881</c:v>
                </c:pt>
                <c:pt idx="480">
                  <c:v>11.603620202657387</c:v>
                </c:pt>
                <c:pt idx="481">
                  <c:v>6.2118505080781352</c:v>
                </c:pt>
                <c:pt idx="482">
                  <c:v>7.0419685891960837</c:v>
                </c:pt>
                <c:pt idx="483">
                  <c:v>7.6436142159589071</c:v>
                </c:pt>
                <c:pt idx="484">
                  <c:v>11.630436713191335</c:v>
                </c:pt>
                <c:pt idx="485">
                  <c:v>11.626797214706173</c:v>
                </c:pt>
                <c:pt idx="486">
                  <c:v>11.622772438904185</c:v>
                </c:pt>
                <c:pt idx="487">
                  <c:v>11.618925322196628</c:v>
                </c:pt>
                <c:pt idx="488">
                  <c:v>11.614828646939456</c:v>
                </c:pt>
                <c:pt idx="489">
                  <c:v>11.606850975018006</c:v>
                </c:pt>
                <c:pt idx="490">
                  <c:v>6.6072798115175253</c:v>
                </c:pt>
                <c:pt idx="491">
                  <c:v>7.4470583593156654</c:v>
                </c:pt>
                <c:pt idx="492">
                  <c:v>11.633719651418</c:v>
                </c:pt>
                <c:pt idx="493">
                  <c:v>11.630096591215313</c:v>
                </c:pt>
                <c:pt idx="494">
                  <c:v>11.626075212809619</c:v>
                </c:pt>
                <c:pt idx="495">
                  <c:v>11.622235577852555</c:v>
                </c:pt>
                <c:pt idx="496">
                  <c:v>11.618151551630515</c:v>
                </c:pt>
                <c:pt idx="497">
                  <c:v>11.610202352461506</c:v>
                </c:pt>
                <c:pt idx="498">
                  <c:v>6.8818748929525038</c:v>
                </c:pt>
                <c:pt idx="499">
                  <c:v>11.640243163486469</c:v>
                </c:pt>
                <c:pt idx="500">
                  <c:v>11.636642981003645</c:v>
                </c:pt>
                <c:pt idx="501">
                  <c:v>11.632649459054612</c:v>
                </c:pt>
                <c:pt idx="502">
                  <c:v>11.624778858024078</c:v>
                </c:pt>
                <c:pt idx="503">
                  <c:v>11.616882083171845</c:v>
                </c:pt>
                <c:pt idx="504">
                  <c:v>11.64874824073538</c:v>
                </c:pt>
                <c:pt idx="505">
                  <c:v>11.64517739058328</c:v>
                </c:pt>
                <c:pt idx="506">
                  <c:v>11.641220510028504</c:v>
                </c:pt>
                <c:pt idx="507">
                  <c:v>11.637440839894689</c:v>
                </c:pt>
                <c:pt idx="508">
                  <c:v>11.633418933676703</c:v>
                </c:pt>
                <c:pt idx="509">
                  <c:v>11.625589868361873</c:v>
                </c:pt>
                <c:pt idx="510">
                  <c:v>6.0918419385258815</c:v>
                </c:pt>
                <c:pt idx="511">
                  <c:v>6.7826809392527618</c:v>
                </c:pt>
                <c:pt idx="512">
                  <c:v>7.2059745656880034</c:v>
                </c:pt>
                <c:pt idx="513">
                  <c:v>7.492531199941026</c:v>
                </c:pt>
                <c:pt idx="514">
                  <c:v>7.8810058376103065</c:v>
                </c:pt>
                <c:pt idx="515">
                  <c:v>6.3691923860976898</c:v>
                </c:pt>
                <c:pt idx="516">
                  <c:v>6.9518271051773803</c:v>
                </c:pt>
                <c:pt idx="517">
                  <c:v>7.2873268953485875</c:v>
                </c:pt>
                <c:pt idx="518">
                  <c:v>7.7298799306890258</c:v>
                </c:pt>
                <c:pt idx="519">
                  <c:v>6.1541882471690474</c:v>
                </c:pt>
                <c:pt idx="520">
                  <c:v>6.8159020212788679</c:v>
                </c:pt>
                <c:pt idx="521">
                  <c:v>7.4788313721526967</c:v>
                </c:pt>
                <c:pt idx="522">
                  <c:v>6.1221560540919198</c:v>
                </c:pt>
                <c:pt idx="523">
                  <c:v>7.1965372969161594</c:v>
                </c:pt>
                <c:pt idx="524">
                  <c:v>6.7826809392527618</c:v>
                </c:pt>
              </c:numCache>
            </c:numRef>
          </c:xVal>
          <c:yVal>
            <c:numRef>
              <c:f>IsoldidtZs!$S$2:$S$526</c:f>
              <c:numCache>
                <c:formatCode>General</c:formatCode>
                <c:ptCount val="525"/>
                <c:pt idx="0">
                  <c:v>0.32368455538097629</c:v>
                </c:pt>
                <c:pt idx="1">
                  <c:v>0.30160031759047751</c:v>
                </c:pt>
                <c:pt idx="2">
                  <c:v>0.1596273421573243</c:v>
                </c:pt>
                <c:pt idx="3">
                  <c:v>0.16060713680540564</c:v>
                </c:pt>
                <c:pt idx="4">
                  <c:v>5.4212898294810637E-2</c:v>
                </c:pt>
                <c:pt idx="5">
                  <c:v>8.6198544059471541E-2</c:v>
                </c:pt>
                <c:pt idx="6">
                  <c:v>0.23959975803012723</c:v>
                </c:pt>
                <c:pt idx="7">
                  <c:v>9.8477400475201329E-2</c:v>
                </c:pt>
                <c:pt idx="8">
                  <c:v>5.5719837292458677E-2</c:v>
                </c:pt>
                <c:pt idx="9">
                  <c:v>0.27254310103483204</c:v>
                </c:pt>
                <c:pt idx="10">
                  <c:v>0.42232538822371474</c:v>
                </c:pt>
                <c:pt idx="11">
                  <c:v>0.17731825738060814</c:v>
                </c:pt>
                <c:pt idx="12">
                  <c:v>0.99172636866456743</c:v>
                </c:pt>
                <c:pt idx="13">
                  <c:v>0.47971240309733398</c:v>
                </c:pt>
                <c:pt idx="14">
                  <c:v>0.68327497980070029</c:v>
                </c:pt>
                <c:pt idx="15">
                  <c:v>0.19300422323495026</c:v>
                </c:pt>
                <c:pt idx="16">
                  <c:v>0.20158946254104931</c:v>
                </c:pt>
                <c:pt idx="17">
                  <c:v>0.20272537570133925</c:v>
                </c:pt>
                <c:pt idx="18">
                  <c:v>0.5592426446626344</c:v>
                </c:pt>
                <c:pt idx="19">
                  <c:v>0.13830003995433138</c:v>
                </c:pt>
                <c:pt idx="20">
                  <c:v>0.37406426223741629</c:v>
                </c:pt>
                <c:pt idx="21">
                  <c:v>0.23785509420696191</c:v>
                </c:pt>
                <c:pt idx="22">
                  <c:v>1.1038856664373429</c:v>
                </c:pt>
                <c:pt idx="23">
                  <c:v>0.64444473679017544</c:v>
                </c:pt>
                <c:pt idx="24">
                  <c:v>0.12239240185239642</c:v>
                </c:pt>
                <c:pt idx="25">
                  <c:v>1.4737167594310452</c:v>
                </c:pt>
                <c:pt idx="26">
                  <c:v>0.7031103905061814</c:v>
                </c:pt>
                <c:pt idx="27">
                  <c:v>0.53553928907601989</c:v>
                </c:pt>
                <c:pt idx="28">
                  <c:v>2.5877142313860415</c:v>
                </c:pt>
                <c:pt idx="29">
                  <c:v>1.4247126715484215</c:v>
                </c:pt>
                <c:pt idx="30">
                  <c:v>2.3603505517695611</c:v>
                </c:pt>
                <c:pt idx="31">
                  <c:v>0.15752530350313457</c:v>
                </c:pt>
                <c:pt idx="32">
                  <c:v>0.36763919489815877</c:v>
                </c:pt>
                <c:pt idx="33">
                  <c:v>0.96339447343723605</c:v>
                </c:pt>
                <c:pt idx="34">
                  <c:v>1.1418919602310082E-2</c:v>
                </c:pt>
                <c:pt idx="35">
                  <c:v>0.19313090674369524</c:v>
                </c:pt>
                <c:pt idx="36">
                  <c:v>0.18623117747679138</c:v>
                </c:pt>
                <c:pt idx="37">
                  <c:v>0.34183160013418312</c:v>
                </c:pt>
                <c:pt idx="38">
                  <c:v>0.17258863011160699</c:v>
                </c:pt>
                <c:pt idx="39">
                  <c:v>2.2583762392436972E-2</c:v>
                </c:pt>
                <c:pt idx="40">
                  <c:v>0.79410171121421214</c:v>
                </c:pt>
                <c:pt idx="41">
                  <c:v>7.3404786311942166E-2</c:v>
                </c:pt>
                <c:pt idx="42">
                  <c:v>0.14365835722626252</c:v>
                </c:pt>
                <c:pt idx="43">
                  <c:v>0.91150861994812171</c:v>
                </c:pt>
                <c:pt idx="44">
                  <c:v>0.83088483002065239</c:v>
                </c:pt>
                <c:pt idx="45">
                  <c:v>0.77238028900432976</c:v>
                </c:pt>
                <c:pt idx="46">
                  <c:v>0.11239902197877988</c:v>
                </c:pt>
                <c:pt idx="47">
                  <c:v>0.11613122131542762</c:v>
                </c:pt>
                <c:pt idx="48">
                  <c:v>0.61759686574431294</c:v>
                </c:pt>
                <c:pt idx="49">
                  <c:v>0.18595966076809861</c:v>
                </c:pt>
                <c:pt idx="50">
                  <c:v>0.21519971807366539</c:v>
                </c:pt>
                <c:pt idx="51">
                  <c:v>0.51093691687278364</c:v>
                </c:pt>
                <c:pt idx="52">
                  <c:v>0.78667462332432259</c:v>
                </c:pt>
                <c:pt idx="53">
                  <c:v>0.22276146002609373</c:v>
                </c:pt>
                <c:pt idx="54">
                  <c:v>0.11213180096399585</c:v>
                </c:pt>
                <c:pt idx="55">
                  <c:v>1.5329152334587972</c:v>
                </c:pt>
                <c:pt idx="56">
                  <c:v>0.24290456854432257</c:v>
                </c:pt>
                <c:pt idx="57">
                  <c:v>2.6508075586319686</c:v>
                </c:pt>
                <c:pt idx="58">
                  <c:v>9.7890074854145304E-2</c:v>
                </c:pt>
                <c:pt idx="59">
                  <c:v>0.87779321741089866</c:v>
                </c:pt>
                <c:pt idx="60">
                  <c:v>0.21935605806573549</c:v>
                </c:pt>
                <c:pt idx="61">
                  <c:v>0.652471932764222</c:v>
                </c:pt>
                <c:pt idx="62">
                  <c:v>6.5828783132620014E-2</c:v>
                </c:pt>
                <c:pt idx="63">
                  <c:v>8.2909735141936988E-2</c:v>
                </c:pt>
                <c:pt idx="64">
                  <c:v>0.33755823394161028</c:v>
                </c:pt>
                <c:pt idx="65">
                  <c:v>0.33955960638380522</c:v>
                </c:pt>
                <c:pt idx="66">
                  <c:v>3.2493606283343093E-2</c:v>
                </c:pt>
                <c:pt idx="67">
                  <c:v>0.71057133082449531</c:v>
                </c:pt>
                <c:pt idx="68">
                  <c:v>0.1811967649383002</c:v>
                </c:pt>
                <c:pt idx="69">
                  <c:v>9.333111751560183E-2</c:v>
                </c:pt>
                <c:pt idx="70">
                  <c:v>1.2970182406218487</c:v>
                </c:pt>
                <c:pt idx="71">
                  <c:v>0.69757382748575747</c:v>
                </c:pt>
                <c:pt idx="72">
                  <c:v>1.2151485146321637</c:v>
                </c:pt>
                <c:pt idx="73">
                  <c:v>3.8054022407434128E-2</c:v>
                </c:pt>
                <c:pt idx="74">
                  <c:v>0.10894128266802401</c:v>
                </c:pt>
                <c:pt idx="75">
                  <c:v>-5.4191068537098409E-2</c:v>
                </c:pt>
                <c:pt idx="76">
                  <c:v>0.14016505029268037</c:v>
                </c:pt>
                <c:pt idx="77">
                  <c:v>0.32547064148802635</c:v>
                </c:pt>
                <c:pt idx="78">
                  <c:v>9.5644266219643809E-2</c:v>
                </c:pt>
                <c:pt idx="79">
                  <c:v>0.25361196948708464</c:v>
                </c:pt>
                <c:pt idx="80">
                  <c:v>0.45007185106022002</c:v>
                </c:pt>
                <c:pt idx="81">
                  <c:v>-2.5446564747868407E-2</c:v>
                </c:pt>
                <c:pt idx="82">
                  <c:v>0.7945041515853547</c:v>
                </c:pt>
                <c:pt idx="83">
                  <c:v>0.57404463360963076</c:v>
                </c:pt>
                <c:pt idx="84">
                  <c:v>0.70649920221162288</c:v>
                </c:pt>
                <c:pt idx="85">
                  <c:v>9.475426598368597E-2</c:v>
                </c:pt>
                <c:pt idx="86">
                  <c:v>0.35244061433262469</c:v>
                </c:pt>
                <c:pt idx="87">
                  <c:v>0.2472747047700774</c:v>
                </c:pt>
                <c:pt idx="88">
                  <c:v>0.29129396694545701</c:v>
                </c:pt>
                <c:pt idx="89">
                  <c:v>0.1332176695831912</c:v>
                </c:pt>
                <c:pt idx="90">
                  <c:v>0.29320266813574491</c:v>
                </c:pt>
                <c:pt idx="91">
                  <c:v>0.41098650532506303</c:v>
                </c:pt>
                <c:pt idx="92">
                  <c:v>3.7481078938822854E-2</c:v>
                </c:pt>
                <c:pt idx="93">
                  <c:v>0.89415822661330202</c:v>
                </c:pt>
                <c:pt idx="94">
                  <c:v>0.67239741514255513</c:v>
                </c:pt>
                <c:pt idx="95">
                  <c:v>0.7593491815507607</c:v>
                </c:pt>
                <c:pt idx="96">
                  <c:v>0.17994935657361588</c:v>
                </c:pt>
                <c:pt idx="97">
                  <c:v>0.47906676803204257</c:v>
                </c:pt>
                <c:pt idx="98">
                  <c:v>5.0047357135806825E-2</c:v>
                </c:pt>
                <c:pt idx="99">
                  <c:v>0.17033116861078179</c:v>
                </c:pt>
                <c:pt idx="100">
                  <c:v>0.12773518071392403</c:v>
                </c:pt>
                <c:pt idx="101">
                  <c:v>0.27322197733919523</c:v>
                </c:pt>
                <c:pt idx="102">
                  <c:v>-3.1596113601523111E-2</c:v>
                </c:pt>
                <c:pt idx="103">
                  <c:v>0.31183498165398776</c:v>
                </c:pt>
                <c:pt idx="104">
                  <c:v>0.49847081053784609</c:v>
                </c:pt>
                <c:pt idx="105">
                  <c:v>1.4905049498785878</c:v>
                </c:pt>
                <c:pt idx="106">
                  <c:v>0.11238293560081471</c:v>
                </c:pt>
                <c:pt idx="107">
                  <c:v>0.17177933520271196</c:v>
                </c:pt>
                <c:pt idx="108">
                  <c:v>0.12623900368392776</c:v>
                </c:pt>
                <c:pt idx="109">
                  <c:v>0.25446589859901247</c:v>
                </c:pt>
                <c:pt idx="110">
                  <c:v>0.13841796332472689</c:v>
                </c:pt>
                <c:pt idx="111">
                  <c:v>0.17835595776772245</c:v>
                </c:pt>
                <c:pt idx="112">
                  <c:v>0.3246226150169817</c:v>
                </c:pt>
                <c:pt idx="113">
                  <c:v>0.59063434497677669</c:v>
                </c:pt>
                <c:pt idx="114">
                  <c:v>0.33198536414481877</c:v>
                </c:pt>
                <c:pt idx="115">
                  <c:v>0.23149069485630969</c:v>
                </c:pt>
                <c:pt idx="116">
                  <c:v>0.19645848289064372</c:v>
                </c:pt>
                <c:pt idx="117">
                  <c:v>0.19497869950468133</c:v>
                </c:pt>
                <c:pt idx="118">
                  <c:v>0.14550161515727736</c:v>
                </c:pt>
                <c:pt idx="119">
                  <c:v>8.4934063132313123E-2</c:v>
                </c:pt>
                <c:pt idx="120">
                  <c:v>0.56774705341941312</c:v>
                </c:pt>
                <c:pt idx="121">
                  <c:v>0.24843165772997675</c:v>
                </c:pt>
                <c:pt idx="122">
                  <c:v>0.51491968653281839</c:v>
                </c:pt>
                <c:pt idx="123">
                  <c:v>-9.7604640266459671E-4</c:v>
                </c:pt>
                <c:pt idx="124">
                  <c:v>-4.5271324342335155E-2</c:v>
                </c:pt>
                <c:pt idx="125">
                  <c:v>1.1320961490079355</c:v>
                </c:pt>
                <c:pt idx="126">
                  <c:v>4.1133085960112108E-2</c:v>
                </c:pt>
                <c:pt idx="130">
                  <c:v>6.3453053333234075E-2</c:v>
                </c:pt>
                <c:pt idx="131">
                  <c:v>0.38231330130974189</c:v>
                </c:pt>
                <c:pt idx="132">
                  <c:v>0.12679484333607896</c:v>
                </c:pt>
                <c:pt idx="133">
                  <c:v>-5.741741798353308E-2</c:v>
                </c:pt>
                <c:pt idx="134">
                  <c:v>1.2038858916040762</c:v>
                </c:pt>
                <c:pt idx="135">
                  <c:v>0.52663831190442023</c:v>
                </c:pt>
                <c:pt idx="136">
                  <c:v>0.28146476548554061</c:v>
                </c:pt>
                <c:pt idx="137">
                  <c:v>0.19980611133240869</c:v>
                </c:pt>
                <c:pt idx="138">
                  <c:v>0.39572795587266496</c:v>
                </c:pt>
                <c:pt idx="139">
                  <c:v>5.3880704919725908E-2</c:v>
                </c:pt>
                <c:pt idx="140">
                  <c:v>0.84639132048368071</c:v>
                </c:pt>
                <c:pt idx="141">
                  <c:v>4.336757317919316E-2</c:v>
                </c:pt>
                <c:pt idx="142">
                  <c:v>4.8474103213887669E-2</c:v>
                </c:pt>
                <c:pt idx="145">
                  <c:v>0.22818588347709251</c:v>
                </c:pt>
                <c:pt idx="146">
                  <c:v>0.23196404636127102</c:v>
                </c:pt>
                <c:pt idx="148">
                  <c:v>7.7052323201861159E-2</c:v>
                </c:pt>
                <c:pt idx="149">
                  <c:v>0.33081543053875401</c:v>
                </c:pt>
                <c:pt idx="150">
                  <c:v>0.67594582002353021</c:v>
                </c:pt>
                <c:pt idx="151">
                  <c:v>0.11645770299992185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EED-49C1-81F9-DFBA4E74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444800"/>
        <c:axId val="148757248"/>
      </c:scatterChart>
      <c:valAx>
        <c:axId val="151444800"/>
        <c:scaling>
          <c:orientation val="minMax"/>
          <c:max val="14"/>
          <c:min val="5"/>
        </c:scaling>
        <c:delete val="0"/>
        <c:axPos val="b"/>
        <c:numFmt formatCode="General" sourceLinked="1"/>
        <c:majorTickMark val="out"/>
        <c:minorTickMark val="none"/>
        <c:tickLblPos val="nextTo"/>
        <c:crossAx val="148757248"/>
        <c:crosses val="autoZero"/>
        <c:crossBetween val="midCat"/>
      </c:valAx>
      <c:valAx>
        <c:axId val="148757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4448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IsoldidtZs!$AJ$1</c:f>
              <c:strCache>
                <c:ptCount val="1"/>
                <c:pt idx="0">
                  <c:v>F_R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2072594050743656"/>
                  <c:y val="-0.65140383493729948"/>
                </c:manualLayout>
              </c:layout>
              <c:numFmt formatCode="General" sourceLinked="0"/>
            </c:trendlineLbl>
          </c:trendline>
          <c:xVal>
            <c:numRef>
              <c:f>IsoldidtZs!$AI$2:$AI$150</c:f>
              <c:numCache>
                <c:formatCode>General</c:formatCode>
                <c:ptCount val="149"/>
                <c:pt idx="0">
                  <c:v>467.27400954900099</c:v>
                </c:pt>
                <c:pt idx="1">
                  <c:v>1484.9380458456801</c:v>
                </c:pt>
                <c:pt idx="2">
                  <c:v>1022.22208937197</c:v>
                </c:pt>
                <c:pt idx="3">
                  <c:v>650.04384467511102</c:v>
                </c:pt>
                <c:pt idx="4">
                  <c:v>1016.41330176262</c:v>
                </c:pt>
                <c:pt idx="5">
                  <c:v>2018.50563536493</c:v>
                </c:pt>
                <c:pt idx="6">
                  <c:v>2484.3319021419002</c:v>
                </c:pt>
                <c:pt idx="7">
                  <c:v>4480.4782110841597</c:v>
                </c:pt>
                <c:pt idx="8">
                  <c:v>5012.7267031028096</c:v>
                </c:pt>
                <c:pt idx="9">
                  <c:v>5025.7505907078203</c:v>
                </c:pt>
                <c:pt idx="10">
                  <c:v>5678.2924369919501</c:v>
                </c:pt>
                <c:pt idx="11">
                  <c:v>7006.6140181973697</c:v>
                </c:pt>
                <c:pt idx="12">
                  <c:v>7674.5084533147701</c:v>
                </c:pt>
                <c:pt idx="13">
                  <c:v>7889.6023347187702</c:v>
                </c:pt>
                <c:pt idx="14">
                  <c:v>366.98910065559102</c:v>
                </c:pt>
                <c:pt idx="15">
                  <c:v>1373.6557064999899</c:v>
                </c:pt>
                <c:pt idx="16">
                  <c:v>1835.9155754010001</c:v>
                </c:pt>
                <c:pt idx="17">
                  <c:v>3842.6181178982602</c:v>
                </c:pt>
                <c:pt idx="18">
                  <c:v>4362.6872452652296</c:v>
                </c:pt>
                <c:pt idx="19">
                  <c:v>4378.2418845924904</c:v>
                </c:pt>
                <c:pt idx="20">
                  <c:v>5030.4140982626805</c:v>
                </c:pt>
                <c:pt idx="21">
                  <c:v>6359.3513033956497</c:v>
                </c:pt>
                <c:pt idx="22">
                  <c:v>7028.93825552622</c:v>
                </c:pt>
                <c:pt idx="23">
                  <c:v>7240.4787134553399</c:v>
                </c:pt>
                <c:pt idx="24">
                  <c:v>1019.34145407709</c:v>
                </c:pt>
                <c:pt idx="25">
                  <c:v>1474.41819033814</c:v>
                </c:pt>
                <c:pt idx="26">
                  <c:v>3479.4230843632599</c:v>
                </c:pt>
                <c:pt idx="27">
                  <c:v>3996.6447177601299</c:v>
                </c:pt>
                <c:pt idx="28">
                  <c:v>4011.3495235394198</c:v>
                </c:pt>
                <c:pt idx="29">
                  <c:v>4668.4439591795399</c:v>
                </c:pt>
                <c:pt idx="30">
                  <c:v>5997.9629875483497</c:v>
                </c:pt>
                <c:pt idx="31">
                  <c:v>6669.3118085751503</c:v>
                </c:pt>
                <c:pt idx="32">
                  <c:v>6876.6635078357504</c:v>
                </c:pt>
                <c:pt idx="33">
                  <c:v>475.85712141355998</c:v>
                </c:pt>
                <c:pt idx="34">
                  <c:v>2604.6112953759498</c:v>
                </c:pt>
                <c:pt idx="35">
                  <c:v>3013.72228315749</c:v>
                </c:pt>
                <c:pt idx="36">
                  <c:v>3065.2908508002902</c:v>
                </c:pt>
                <c:pt idx="37">
                  <c:v>3660.9616223063499</c:v>
                </c:pt>
                <c:pt idx="38">
                  <c:v>4988.4752179398401</c:v>
                </c:pt>
                <c:pt idx="39">
                  <c:v>5656.0923790192801</c:v>
                </c:pt>
                <c:pt idx="40">
                  <c:v>5874.9408507660701</c:v>
                </c:pt>
                <c:pt idx="41">
                  <c:v>2150.3209062835199</c:v>
                </c:pt>
                <c:pt idx="42">
                  <c:v>2538.5385559411902</c:v>
                </c:pt>
                <c:pt idx="43">
                  <c:v>2591.26532798167</c:v>
                </c:pt>
                <c:pt idx="44">
                  <c:v>3194.52656899265</c:v>
                </c:pt>
                <c:pt idx="45">
                  <c:v>4523.71805045363</c:v>
                </c:pt>
                <c:pt idx="46">
                  <c:v>5195.0431182041202</c:v>
                </c:pt>
                <c:pt idx="47">
                  <c:v>5405.4463275478001</c:v>
                </c:pt>
                <c:pt idx="48">
                  <c:v>988.42602151096696</c:v>
                </c:pt>
                <c:pt idx="49">
                  <c:v>713.33021806173304</c:v>
                </c:pt>
                <c:pt idx="50">
                  <c:v>1759.56812883161</c:v>
                </c:pt>
                <c:pt idx="51">
                  <c:v>2935.1533179716498</c:v>
                </c:pt>
                <c:pt idx="52">
                  <c:v>3620.40729752882</c:v>
                </c:pt>
                <c:pt idx="53">
                  <c:v>3672.8694504433402</c:v>
                </c:pt>
                <c:pt idx="54">
                  <c:v>396.708961330595</c:v>
                </c:pt>
                <c:pt idx="55">
                  <c:v>791.36464414326701</c:v>
                </c:pt>
                <c:pt idx="56">
                  <c:v>2066.3738771093599</c:v>
                </c:pt>
                <c:pt idx="57">
                  <c:v>2756.7917948223799</c:v>
                </c:pt>
                <c:pt idx="58">
                  <c:v>2897.1441110169098</c:v>
                </c:pt>
                <c:pt idx="59">
                  <c:v>1071.5857408532399</c:v>
                </c:pt>
                <c:pt idx="60">
                  <c:v>2223.9750448240102</c:v>
                </c:pt>
                <c:pt idx="61">
                  <c:v>1330.2349416550401</c:v>
                </c:pt>
                <c:pt idx="62">
                  <c:v>2009.9087043943</c:v>
                </c:pt>
                <c:pt idx="63">
                  <c:v>2218.0734884128601</c:v>
                </c:pt>
                <c:pt idx="64">
                  <c:v>691.01664234662201</c:v>
                </c:pt>
                <c:pt idx="65">
                  <c:v>925.21619095214703</c:v>
                </c:pt>
                <c:pt idx="66">
                  <c:v>744.82548291529304</c:v>
                </c:pt>
                <c:pt idx="67">
                  <c:v>1055.7580215181799</c:v>
                </c:pt>
                <c:pt idx="68">
                  <c:v>2072.9720210364599</c:v>
                </c:pt>
                <c:pt idx="69">
                  <c:v>2389.8119172855399</c:v>
                </c:pt>
                <c:pt idx="70">
                  <c:v>6678.7846199738997</c:v>
                </c:pt>
                <c:pt idx="71">
                  <c:v>7145.2995738457303</c:v>
                </c:pt>
                <c:pt idx="72">
                  <c:v>7620.35438808458</c:v>
                </c:pt>
                <c:pt idx="73">
                  <c:v>9147.7468810631108</c:v>
                </c:pt>
                <c:pt idx="74">
                  <c:v>325.124591503011</c:v>
                </c:pt>
                <c:pt idx="75">
                  <c:v>904.72813596129504</c:v>
                </c:pt>
                <c:pt idx="76">
                  <c:v>1456.2698925679899</c:v>
                </c:pt>
                <c:pt idx="77">
                  <c:v>1651.21833807646</c:v>
                </c:pt>
                <c:pt idx="78">
                  <c:v>3681.4133155623799</c:v>
                </c:pt>
                <c:pt idx="79">
                  <c:v>4090.18532587461</c:v>
                </c:pt>
                <c:pt idx="80">
                  <c:v>5944.2877622134001</c:v>
                </c:pt>
                <c:pt idx="81">
                  <c:v>6414.4958492464502</c:v>
                </c:pt>
                <c:pt idx="82">
                  <c:v>6892.7151399140203</c:v>
                </c:pt>
                <c:pt idx="83">
                  <c:v>7540.9232856461203</c:v>
                </c:pt>
                <c:pt idx="84">
                  <c:v>8407.9224544473509</c:v>
                </c:pt>
                <c:pt idx="85">
                  <c:v>585.92917660754802</c:v>
                </c:pt>
                <c:pt idx="86">
                  <c:v>1159.36016836874</c:v>
                </c:pt>
                <c:pt idx="87">
                  <c:v>1334.0539719216699</c:v>
                </c:pt>
                <c:pt idx="88">
                  <c:v>3375.5132943005801</c:v>
                </c:pt>
                <c:pt idx="89">
                  <c:v>3778.3279370642199</c:v>
                </c:pt>
                <c:pt idx="90">
                  <c:v>5624.5942964804099</c:v>
                </c:pt>
                <c:pt idx="91">
                  <c:v>6093.1933335485101</c:v>
                </c:pt>
                <c:pt idx="92">
                  <c:v>6570.3957262862004</c:v>
                </c:pt>
                <c:pt idx="93">
                  <c:v>7221.1640335890397</c:v>
                </c:pt>
                <c:pt idx="94">
                  <c:v>8091.9981463171298</c:v>
                </c:pt>
                <c:pt idx="95">
                  <c:v>603.16249883426894</c:v>
                </c:pt>
                <c:pt idx="96">
                  <c:v>863.75054269157999</c:v>
                </c:pt>
                <c:pt idx="97">
                  <c:v>5099.0497153881497</c:v>
                </c:pt>
                <c:pt idx="98">
                  <c:v>5559.1267299819601</c:v>
                </c:pt>
                <c:pt idx="99">
                  <c:v>6030.3785121665396</c:v>
                </c:pt>
                <c:pt idx="100">
                  <c:v>7579.8343649449198</c:v>
                </c:pt>
                <c:pt idx="101">
                  <c:v>894.25276068905703</c:v>
                </c:pt>
                <c:pt idx="102">
                  <c:v>2736.03545298667</c:v>
                </c:pt>
                <c:pt idx="103">
                  <c:v>3056.73191497062</c:v>
                </c:pt>
                <c:pt idx="104">
                  <c:v>4763.5836299995799</c:v>
                </c:pt>
                <c:pt idx="105">
                  <c:v>5202.3199632471596</c:v>
                </c:pt>
                <c:pt idx="106">
                  <c:v>5657.8872381835199</c:v>
                </c:pt>
                <c:pt idx="107">
                  <c:v>6344.8468854654002</c:v>
                </c:pt>
                <c:pt idx="108">
                  <c:v>7257.9767153112298</c:v>
                </c:pt>
                <c:pt idx="109">
                  <c:v>2055.8409471552</c:v>
                </c:pt>
                <c:pt idx="110">
                  <c:v>2447.0034736387202</c:v>
                </c:pt>
                <c:pt idx="111">
                  <c:v>4293.5706585544804</c:v>
                </c:pt>
                <c:pt idx="112">
                  <c:v>4765.9862567993196</c:v>
                </c:pt>
                <c:pt idx="113">
                  <c:v>5246.90384893796</c:v>
                </c:pt>
                <c:pt idx="114">
                  <c:v>5890.1689279680204</c:v>
                </c:pt>
                <c:pt idx="115">
                  <c:v>6757.95664383843</c:v>
                </c:pt>
                <c:pt idx="116">
                  <c:v>2372.21773874153</c:v>
                </c:pt>
                <c:pt idx="117">
                  <c:v>2870.4071139822599</c:v>
                </c:pt>
                <c:pt idx="118">
                  <c:v>3368.1273728883798</c:v>
                </c:pt>
                <c:pt idx="119">
                  <c:v>4756.86157040542</c:v>
                </c:pt>
                <c:pt idx="120">
                  <c:v>1915.0093994547301</c:v>
                </c:pt>
                <c:pt idx="121">
                  <c:v>2411.6428010797899</c:v>
                </c:pt>
                <c:pt idx="122">
                  <c:v>2908.8186605562</c:v>
                </c:pt>
                <c:pt idx="123">
                  <c:v>4324.5392818194996</c:v>
                </c:pt>
                <c:pt idx="124">
                  <c:v>501.91035056073503</c:v>
                </c:pt>
                <c:pt idx="125">
                  <c:v>1000.27446233521</c:v>
                </c:pt>
                <c:pt idx="126">
                  <c:v>1596.63552509644</c:v>
                </c:pt>
                <c:pt idx="127">
                  <c:v>2495.07695272109</c:v>
                </c:pt>
                <c:pt idx="128">
                  <c:v>498.62310415783901</c:v>
                </c:pt>
                <c:pt idx="129">
                  <c:v>1143.6367430263799</c:v>
                </c:pt>
                <c:pt idx="130">
                  <c:v>2087.27405962896</c:v>
                </c:pt>
                <c:pt idx="131">
                  <c:v>740.46606944545397</c:v>
                </c:pt>
                <c:pt idx="132">
                  <c:v>1714.8113598877201</c:v>
                </c:pt>
                <c:pt idx="133">
                  <c:v>974.45164066771395</c:v>
                </c:pt>
                <c:pt idx="134">
                  <c:v>442.23523152277198</c:v>
                </c:pt>
                <c:pt idx="135">
                  <c:v>882.43130044213603</c:v>
                </c:pt>
                <c:pt idx="136">
                  <c:v>1347.45723494291</c:v>
                </c:pt>
                <c:pt idx="137">
                  <c:v>1794.58881084219</c:v>
                </c:pt>
                <c:pt idx="138">
                  <c:v>2646.5332040236999</c:v>
                </c:pt>
                <c:pt idx="139">
                  <c:v>583.58632609066501</c:v>
                </c:pt>
                <c:pt idx="140">
                  <c:v>1045.0574146906899</c:v>
                </c:pt>
                <c:pt idx="141">
                  <c:v>1461.65830480314</c:v>
                </c:pt>
                <c:pt idx="142">
                  <c:v>2275.3289872016298</c:v>
                </c:pt>
                <c:pt idx="143">
                  <c:v>470.68460777892398</c:v>
                </c:pt>
                <c:pt idx="144">
                  <c:v>912.23900377039297</c:v>
                </c:pt>
                <c:pt idx="145">
                  <c:v>1770.1708957046999</c:v>
                </c:pt>
                <c:pt idx="146">
                  <c:v>455.84646538061401</c:v>
                </c:pt>
                <c:pt idx="147">
                  <c:v>1334.80073419218</c:v>
                </c:pt>
                <c:pt idx="148">
                  <c:v>882.43130044213603</c:v>
                </c:pt>
              </c:numCache>
            </c:numRef>
          </c:xVal>
          <c:yVal>
            <c:numRef>
              <c:f>IsoldidtZs!$AJ$2:$AJ$150</c:f>
              <c:numCache>
                <c:formatCode>General</c:formatCode>
                <c:ptCount val="149"/>
                <c:pt idx="0">
                  <c:v>8.5573595376324932E-2</c:v>
                </c:pt>
                <c:pt idx="1">
                  <c:v>0.10677256266546251</c:v>
                </c:pt>
                <c:pt idx="2">
                  <c:v>4.4106177245376438E-2</c:v>
                </c:pt>
                <c:pt idx="3">
                  <c:v>0.15532274518548131</c:v>
                </c:pt>
                <c:pt idx="4">
                  <c:v>8.4708110471012801E-2</c:v>
                </c:pt>
                <c:pt idx="5">
                  <c:v>0.10918482679524337</c:v>
                </c:pt>
                <c:pt idx="6">
                  <c:v>0.16184500987568259</c:v>
                </c:pt>
                <c:pt idx="7">
                  <c:v>0.19135978231474055</c:v>
                </c:pt>
                <c:pt idx="8">
                  <c:v>5.3769650169551542E-2</c:v>
                </c:pt>
                <c:pt idx="9">
                  <c:v>1.4866783511662342E-2</c:v>
                </c:pt>
                <c:pt idx="10">
                  <c:v>0.2389547186829416</c:v>
                </c:pt>
                <c:pt idx="11">
                  <c:v>7.7501446545691993E-2</c:v>
                </c:pt>
                <c:pt idx="12">
                  <c:v>0.42447707446596344</c:v>
                </c:pt>
                <c:pt idx="13">
                  <c:v>2.1923321005531668E-2</c:v>
                </c:pt>
                <c:pt idx="14">
                  <c:v>-1.9126060937774338E-2</c:v>
                </c:pt>
                <c:pt idx="15">
                  <c:v>-1.2841939212780932E-2</c:v>
                </c:pt>
                <c:pt idx="16">
                  <c:v>0.10945678776757324</c:v>
                </c:pt>
                <c:pt idx="17">
                  <c:v>6.8477665077128047E-2</c:v>
                </c:pt>
                <c:pt idx="18">
                  <c:v>-3.1439474652771054E-2</c:v>
                </c:pt>
                <c:pt idx="19">
                  <c:v>0.2613728529857326</c:v>
                </c:pt>
                <c:pt idx="20">
                  <c:v>3.2408329883368829E-2</c:v>
                </c:pt>
                <c:pt idx="21">
                  <c:v>-3.4581297908903089E-2</c:v>
                </c:pt>
                <c:pt idx="22">
                  <c:v>0.28183107004694069</c:v>
                </c:pt>
                <c:pt idx="23">
                  <c:v>0.33199955777614681</c:v>
                </c:pt>
                <c:pt idx="24">
                  <c:v>-8.6966446016891116E-2</c:v>
                </c:pt>
                <c:pt idx="25">
                  <c:v>2.7590813338128756E-2</c:v>
                </c:pt>
                <c:pt idx="26">
                  <c:v>3.131058949713296E-2</c:v>
                </c:pt>
                <c:pt idx="27">
                  <c:v>-1.4660861048459962E-2</c:v>
                </c:pt>
                <c:pt idx="28">
                  <c:v>4.0043765041632956E-2</c:v>
                </c:pt>
                <c:pt idx="29">
                  <c:v>8.0265918258438498E-2</c:v>
                </c:pt>
                <c:pt idx="30">
                  <c:v>-6.399643569842714E-2</c:v>
                </c:pt>
                <c:pt idx="31">
                  <c:v>0.2681729179137034</c:v>
                </c:pt>
                <c:pt idx="32">
                  <c:v>0.19464750133501857</c:v>
                </c:pt>
                <c:pt idx="33">
                  <c:v>0.10290914344767192</c:v>
                </c:pt>
                <c:pt idx="34">
                  <c:v>6.2937598122427024E-2</c:v>
                </c:pt>
                <c:pt idx="35">
                  <c:v>1.4449823282840784E-2</c:v>
                </c:pt>
                <c:pt idx="36">
                  <c:v>8.4328204460926245E-2</c:v>
                </c:pt>
                <c:pt idx="37">
                  <c:v>8.3665476801973129E-2</c:v>
                </c:pt>
                <c:pt idx="38">
                  <c:v>-2.7457784373775208E-2</c:v>
                </c:pt>
                <c:pt idx="39">
                  <c:v>0.32668223307153471</c:v>
                </c:pt>
                <c:pt idx="40">
                  <c:v>0.24306524973802399</c:v>
                </c:pt>
                <c:pt idx="41">
                  <c:v>-9.0938842001534501E-2</c:v>
                </c:pt>
                <c:pt idx="42">
                  <c:v>2.3655827753498258E-3</c:v>
                </c:pt>
                <c:pt idx="43">
                  <c:v>-0.13992847645210174</c:v>
                </c:pt>
                <c:pt idx="44">
                  <c:v>3.2829519093919318E-2</c:v>
                </c:pt>
                <c:pt idx="45">
                  <c:v>-8.4481317468004913E-2</c:v>
                </c:pt>
                <c:pt idx="46">
                  <c:v>-6.0563298641023533E-4</c:v>
                </c:pt>
                <c:pt idx="47">
                  <c:v>3.2828452358205563E-2</c:v>
                </c:pt>
                <c:pt idx="48">
                  <c:v>-8.1579012621190716E-3</c:v>
                </c:pt>
                <c:pt idx="49">
                  <c:v>-0.15242170071671221</c:v>
                </c:pt>
                <c:pt idx="50">
                  <c:v>-9.3561659108481646E-2</c:v>
                </c:pt>
                <c:pt idx="51">
                  <c:v>-1.7000001965999999E-2</c:v>
                </c:pt>
                <c:pt idx="52">
                  <c:v>-9.3173701338907563E-3</c:v>
                </c:pt>
                <c:pt idx="53">
                  <c:v>6.2465536274167101E-2</c:v>
                </c:pt>
                <c:pt idx="54">
                  <c:v>-1.8376964841207752E-2</c:v>
                </c:pt>
                <c:pt idx="55">
                  <c:v>2.870823926466896E-4</c:v>
                </c:pt>
                <c:pt idx="56">
                  <c:v>-1.9405956128222476E-2</c:v>
                </c:pt>
                <c:pt idx="57">
                  <c:v>0.11292517915313072</c:v>
                </c:pt>
                <c:pt idx="58">
                  <c:v>5.2347998855045375E-2</c:v>
                </c:pt>
                <c:pt idx="59">
                  <c:v>-7.8737954491860411E-4</c:v>
                </c:pt>
                <c:pt idx="60">
                  <c:v>-9.0085204421457968E-2</c:v>
                </c:pt>
                <c:pt idx="61">
                  <c:v>6.3125989331073822E-3</c:v>
                </c:pt>
                <c:pt idx="62">
                  <c:v>-0.21464221062510552</c:v>
                </c:pt>
                <c:pt idx="63">
                  <c:v>0.11699394589281327</c:v>
                </c:pt>
                <c:pt idx="64">
                  <c:v>4.809278555811989E-2</c:v>
                </c:pt>
                <c:pt idx="65">
                  <c:v>-4.9543323790845377E-3</c:v>
                </c:pt>
                <c:pt idx="66">
                  <c:v>0.17180130468357263</c:v>
                </c:pt>
                <c:pt idx="67">
                  <c:v>-4.711174806396929E-2</c:v>
                </c:pt>
                <c:pt idx="68">
                  <c:v>0.41836930081485307</c:v>
                </c:pt>
                <c:pt idx="69">
                  <c:v>0.34285507102360469</c:v>
                </c:pt>
                <c:pt idx="70">
                  <c:v>0.14223446189905617</c:v>
                </c:pt>
                <c:pt idx="71">
                  <c:v>0.21918212386402705</c:v>
                </c:pt>
                <c:pt idx="72">
                  <c:v>0.49432827702455329</c:v>
                </c:pt>
                <c:pt idx="73">
                  <c:v>0.29148074725076034</c:v>
                </c:pt>
                <c:pt idx="74">
                  <c:v>-5.1575333371270314E-2</c:v>
                </c:pt>
                <c:pt idx="75">
                  <c:v>0.16013587511369329</c:v>
                </c:pt>
                <c:pt idx="76">
                  <c:v>0.1047148123476184</c:v>
                </c:pt>
                <c:pt idx="77">
                  <c:v>5.289835112361245E-3</c:v>
                </c:pt>
                <c:pt idx="78">
                  <c:v>-9.3084040274323931E-2</c:v>
                </c:pt>
                <c:pt idx="79">
                  <c:v>0.11462962529495886</c:v>
                </c:pt>
                <c:pt idx="80">
                  <c:v>0.17309896380168524</c:v>
                </c:pt>
                <c:pt idx="81">
                  <c:v>1.269822301842807E-2</c:v>
                </c:pt>
                <c:pt idx="82">
                  <c:v>0.12460891724902665</c:v>
                </c:pt>
                <c:pt idx="83">
                  <c:v>0.12718476587245228</c:v>
                </c:pt>
                <c:pt idx="84">
                  <c:v>6.5662954252155042E-2</c:v>
                </c:pt>
                <c:pt idx="85">
                  <c:v>-0.20968296432113745</c:v>
                </c:pt>
                <c:pt idx="86">
                  <c:v>0.16350232816815868</c:v>
                </c:pt>
                <c:pt idx="87">
                  <c:v>-6.9435901349038778E-2</c:v>
                </c:pt>
                <c:pt idx="88">
                  <c:v>-0.20146929649445022</c:v>
                </c:pt>
                <c:pt idx="89">
                  <c:v>-7.2872241794919343E-2</c:v>
                </c:pt>
                <c:pt idx="90">
                  <c:v>0.1724099120223602</c:v>
                </c:pt>
                <c:pt idx="91">
                  <c:v>-2.3304921273493182E-2</c:v>
                </c:pt>
                <c:pt idx="92">
                  <c:v>2.94303852849103E-2</c:v>
                </c:pt>
                <c:pt idx="93">
                  <c:v>0.10617388832289659</c:v>
                </c:pt>
                <c:pt idx="94">
                  <c:v>4.0005907233553087E-2</c:v>
                </c:pt>
                <c:pt idx="95">
                  <c:v>2.5641094181591373</c:v>
                </c:pt>
                <c:pt idx="96">
                  <c:v>1.1322552650713131</c:v>
                </c:pt>
                <c:pt idx="97">
                  <c:v>1.6140442139438345</c:v>
                </c:pt>
                <c:pt idx="98">
                  <c:v>1.1634625785877781</c:v>
                </c:pt>
                <c:pt idx="99">
                  <c:v>0.18088710601177818</c:v>
                </c:pt>
                <c:pt idx="100">
                  <c:v>1.494306744854869</c:v>
                </c:pt>
                <c:pt idx="101">
                  <c:v>7.9596490015891669E-2</c:v>
                </c:pt>
                <c:pt idx="102">
                  <c:v>8.3377842106346536E-2</c:v>
                </c:pt>
                <c:pt idx="103">
                  <c:v>0.17293935082498688</c:v>
                </c:pt>
                <c:pt idx="104">
                  <c:v>0.21613371633437836</c:v>
                </c:pt>
                <c:pt idx="105">
                  <c:v>-5.5599145179302525E-3</c:v>
                </c:pt>
                <c:pt idx="106">
                  <c:v>7.6732246838714116E-2</c:v>
                </c:pt>
                <c:pt idx="107">
                  <c:v>0.37325665068195918</c:v>
                </c:pt>
                <c:pt idx="108">
                  <c:v>-1.6163830758002793E-3</c:v>
                </c:pt>
                <c:pt idx="109">
                  <c:v>0.14371591011765406</c:v>
                </c:pt>
                <c:pt idx="110">
                  <c:v>0.31901585588960368</c:v>
                </c:pt>
                <c:pt idx="111">
                  <c:v>0.23517023733796111</c:v>
                </c:pt>
                <c:pt idx="112">
                  <c:v>-4.0461806541747587E-2</c:v>
                </c:pt>
                <c:pt idx="113">
                  <c:v>0.10221136666493987</c:v>
                </c:pt>
                <c:pt idx="114">
                  <c:v>0.47550296207219639</c:v>
                </c:pt>
                <c:pt idx="115">
                  <c:v>8.5705600069485161E-2</c:v>
                </c:pt>
                <c:pt idx="116">
                  <c:v>0.14241714905230785</c:v>
                </c:pt>
                <c:pt idx="117">
                  <c:v>0.15440381969135861</c:v>
                </c:pt>
                <c:pt idx="118">
                  <c:v>3.2462691960625997E-2</c:v>
                </c:pt>
                <c:pt idx="119">
                  <c:v>0.14534942320203045</c:v>
                </c:pt>
                <c:pt idx="120">
                  <c:v>-8.0098576636527627E-2</c:v>
                </c:pt>
                <c:pt idx="121">
                  <c:v>0.11634054638171702</c:v>
                </c:pt>
                <c:pt idx="122">
                  <c:v>8.3115117916989743E-3</c:v>
                </c:pt>
                <c:pt idx="123">
                  <c:v>0.13899627092620898</c:v>
                </c:pt>
                <c:pt idx="124">
                  <c:v>0.18108097254931607</c:v>
                </c:pt>
                <c:pt idx="125">
                  <c:v>0.25636821639686158</c:v>
                </c:pt>
                <c:pt idx="126">
                  <c:v>0.24146184615308219</c:v>
                </c:pt>
                <c:pt idx="127">
                  <c:v>0.33720766968831023</c:v>
                </c:pt>
                <c:pt idx="128">
                  <c:v>4.9073563136394251E-2</c:v>
                </c:pt>
                <c:pt idx="129">
                  <c:v>0.21299751092910757</c:v>
                </c:pt>
                <c:pt idx="130">
                  <c:v>5.6770469299193948E-3</c:v>
                </c:pt>
                <c:pt idx="131">
                  <c:v>0.693761199995935</c:v>
                </c:pt>
                <c:pt idx="132">
                  <c:v>6.814669072133013E-2</c:v>
                </c:pt>
                <c:pt idx="133">
                  <c:v>0.22923212327723119</c:v>
                </c:pt>
                <c:pt idx="134">
                  <c:v>2.1017648290050692E-2</c:v>
                </c:pt>
                <c:pt idx="135">
                  <c:v>0.1752220875940031</c:v>
                </c:pt>
                <c:pt idx="136">
                  <c:v>0.14840360414987128</c:v>
                </c:pt>
                <c:pt idx="137">
                  <c:v>4.5813972702163683E-2</c:v>
                </c:pt>
                <c:pt idx="138">
                  <c:v>0.16716757608473634</c:v>
                </c:pt>
                <c:pt idx="139">
                  <c:v>5.5706462929395406E-2</c:v>
                </c:pt>
                <c:pt idx="140">
                  <c:v>4.2600663094021732E-2</c:v>
                </c:pt>
                <c:pt idx="141">
                  <c:v>-2.8954630818261093E-2</c:v>
                </c:pt>
                <c:pt idx="142">
                  <c:v>6.795390710936916E-2</c:v>
                </c:pt>
                <c:pt idx="143">
                  <c:v>9.1255220963169948E-3</c:v>
                </c:pt>
                <c:pt idx="144">
                  <c:v>0.12192270625707513</c:v>
                </c:pt>
                <c:pt idx="145">
                  <c:v>8.6752165082000884E-2</c:v>
                </c:pt>
                <c:pt idx="146">
                  <c:v>0.12798705070865787</c:v>
                </c:pt>
                <c:pt idx="147">
                  <c:v>-6.3078256388635137E-2</c:v>
                </c:pt>
                <c:pt idx="148">
                  <c:v>0.15110563696430421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91-4E04-A74D-09E38216A4B3}"/>
            </c:ext>
          </c:extLst>
        </c:ser>
        <c:ser>
          <c:idx val="1"/>
          <c:order val="1"/>
          <c:tx>
            <c:strRef>
              <c:f>IsoldidtZs!$AK$1</c:f>
              <c:strCache>
                <c:ptCount val="1"/>
                <c:pt idx="0">
                  <c:v>Li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4828149606299212"/>
                  <c:y val="-0.70330745115193938"/>
                </c:manualLayout>
              </c:layout>
              <c:numFmt formatCode="General" sourceLinked="0"/>
            </c:trendlineLbl>
          </c:trendline>
          <c:xVal>
            <c:numRef>
              <c:f>IsoldidtZs!$AI$2:$AI$150</c:f>
              <c:numCache>
                <c:formatCode>General</c:formatCode>
                <c:ptCount val="149"/>
                <c:pt idx="0">
                  <c:v>467.27400954900099</c:v>
                </c:pt>
                <c:pt idx="1">
                  <c:v>1484.9380458456801</c:v>
                </c:pt>
                <c:pt idx="2">
                  <c:v>1022.22208937197</c:v>
                </c:pt>
                <c:pt idx="3">
                  <c:v>650.04384467511102</c:v>
                </c:pt>
                <c:pt idx="4">
                  <c:v>1016.41330176262</c:v>
                </c:pt>
                <c:pt idx="5">
                  <c:v>2018.50563536493</c:v>
                </c:pt>
                <c:pt idx="6">
                  <c:v>2484.3319021419002</c:v>
                </c:pt>
                <c:pt idx="7">
                  <c:v>4480.4782110841597</c:v>
                </c:pt>
                <c:pt idx="8">
                  <c:v>5012.7267031028096</c:v>
                </c:pt>
                <c:pt idx="9">
                  <c:v>5025.7505907078203</c:v>
                </c:pt>
                <c:pt idx="10">
                  <c:v>5678.2924369919501</c:v>
                </c:pt>
                <c:pt idx="11">
                  <c:v>7006.6140181973697</c:v>
                </c:pt>
                <c:pt idx="12">
                  <c:v>7674.5084533147701</c:v>
                </c:pt>
                <c:pt idx="13">
                  <c:v>7889.6023347187702</c:v>
                </c:pt>
                <c:pt idx="14">
                  <c:v>366.98910065559102</c:v>
                </c:pt>
                <c:pt idx="15">
                  <c:v>1373.6557064999899</c:v>
                </c:pt>
                <c:pt idx="16">
                  <c:v>1835.9155754010001</c:v>
                </c:pt>
                <c:pt idx="17">
                  <c:v>3842.6181178982602</c:v>
                </c:pt>
                <c:pt idx="18">
                  <c:v>4362.6872452652296</c:v>
                </c:pt>
                <c:pt idx="19">
                  <c:v>4378.2418845924904</c:v>
                </c:pt>
                <c:pt idx="20">
                  <c:v>5030.4140982626805</c:v>
                </c:pt>
                <c:pt idx="21">
                  <c:v>6359.3513033956497</c:v>
                </c:pt>
                <c:pt idx="22">
                  <c:v>7028.93825552622</c:v>
                </c:pt>
                <c:pt idx="23">
                  <c:v>7240.4787134553399</c:v>
                </c:pt>
                <c:pt idx="24">
                  <c:v>1019.34145407709</c:v>
                </c:pt>
                <c:pt idx="25">
                  <c:v>1474.41819033814</c:v>
                </c:pt>
                <c:pt idx="26">
                  <c:v>3479.4230843632599</c:v>
                </c:pt>
                <c:pt idx="27">
                  <c:v>3996.6447177601299</c:v>
                </c:pt>
                <c:pt idx="28">
                  <c:v>4011.3495235394198</c:v>
                </c:pt>
                <c:pt idx="29">
                  <c:v>4668.4439591795399</c:v>
                </c:pt>
                <c:pt idx="30">
                  <c:v>5997.9629875483497</c:v>
                </c:pt>
                <c:pt idx="31">
                  <c:v>6669.3118085751503</c:v>
                </c:pt>
                <c:pt idx="32">
                  <c:v>6876.6635078357504</c:v>
                </c:pt>
                <c:pt idx="33">
                  <c:v>475.85712141355998</c:v>
                </c:pt>
                <c:pt idx="34">
                  <c:v>2604.6112953759498</c:v>
                </c:pt>
                <c:pt idx="35">
                  <c:v>3013.72228315749</c:v>
                </c:pt>
                <c:pt idx="36">
                  <c:v>3065.2908508002902</c:v>
                </c:pt>
                <c:pt idx="37">
                  <c:v>3660.9616223063499</c:v>
                </c:pt>
                <c:pt idx="38">
                  <c:v>4988.4752179398401</c:v>
                </c:pt>
                <c:pt idx="39">
                  <c:v>5656.0923790192801</c:v>
                </c:pt>
                <c:pt idx="40">
                  <c:v>5874.9408507660701</c:v>
                </c:pt>
                <c:pt idx="41">
                  <c:v>2150.3209062835199</c:v>
                </c:pt>
                <c:pt idx="42">
                  <c:v>2538.5385559411902</c:v>
                </c:pt>
                <c:pt idx="43">
                  <c:v>2591.26532798167</c:v>
                </c:pt>
                <c:pt idx="44">
                  <c:v>3194.52656899265</c:v>
                </c:pt>
                <c:pt idx="45">
                  <c:v>4523.71805045363</c:v>
                </c:pt>
                <c:pt idx="46">
                  <c:v>5195.0431182041202</c:v>
                </c:pt>
                <c:pt idx="47">
                  <c:v>5405.4463275478001</c:v>
                </c:pt>
                <c:pt idx="48">
                  <c:v>988.42602151096696</c:v>
                </c:pt>
                <c:pt idx="49">
                  <c:v>713.33021806173304</c:v>
                </c:pt>
                <c:pt idx="50">
                  <c:v>1759.56812883161</c:v>
                </c:pt>
                <c:pt idx="51">
                  <c:v>2935.1533179716498</c:v>
                </c:pt>
                <c:pt idx="52">
                  <c:v>3620.40729752882</c:v>
                </c:pt>
                <c:pt idx="53">
                  <c:v>3672.8694504433402</c:v>
                </c:pt>
                <c:pt idx="54">
                  <c:v>396.708961330595</c:v>
                </c:pt>
                <c:pt idx="55">
                  <c:v>791.36464414326701</c:v>
                </c:pt>
                <c:pt idx="56">
                  <c:v>2066.3738771093599</c:v>
                </c:pt>
                <c:pt idx="57">
                  <c:v>2756.7917948223799</c:v>
                </c:pt>
                <c:pt idx="58">
                  <c:v>2897.1441110169098</c:v>
                </c:pt>
                <c:pt idx="59">
                  <c:v>1071.5857408532399</c:v>
                </c:pt>
                <c:pt idx="60">
                  <c:v>2223.9750448240102</c:v>
                </c:pt>
                <c:pt idx="61">
                  <c:v>1330.2349416550401</c:v>
                </c:pt>
                <c:pt idx="62">
                  <c:v>2009.9087043943</c:v>
                </c:pt>
                <c:pt idx="63">
                  <c:v>2218.0734884128601</c:v>
                </c:pt>
                <c:pt idx="64">
                  <c:v>691.01664234662201</c:v>
                </c:pt>
                <c:pt idx="65">
                  <c:v>925.21619095214703</c:v>
                </c:pt>
                <c:pt idx="66">
                  <c:v>744.82548291529304</c:v>
                </c:pt>
                <c:pt idx="67">
                  <c:v>1055.7580215181799</c:v>
                </c:pt>
                <c:pt idx="68">
                  <c:v>2072.9720210364599</c:v>
                </c:pt>
                <c:pt idx="69">
                  <c:v>2389.8119172855399</c:v>
                </c:pt>
                <c:pt idx="70">
                  <c:v>6678.7846199738997</c:v>
                </c:pt>
                <c:pt idx="71">
                  <c:v>7145.2995738457303</c:v>
                </c:pt>
                <c:pt idx="72">
                  <c:v>7620.35438808458</c:v>
                </c:pt>
                <c:pt idx="73">
                  <c:v>9147.7468810631108</c:v>
                </c:pt>
                <c:pt idx="74">
                  <c:v>325.124591503011</c:v>
                </c:pt>
                <c:pt idx="75">
                  <c:v>904.72813596129504</c:v>
                </c:pt>
                <c:pt idx="76">
                  <c:v>1456.2698925679899</c:v>
                </c:pt>
                <c:pt idx="77">
                  <c:v>1651.21833807646</c:v>
                </c:pt>
                <c:pt idx="78">
                  <c:v>3681.4133155623799</c:v>
                </c:pt>
                <c:pt idx="79">
                  <c:v>4090.18532587461</c:v>
                </c:pt>
                <c:pt idx="80">
                  <c:v>5944.2877622134001</c:v>
                </c:pt>
                <c:pt idx="81">
                  <c:v>6414.4958492464502</c:v>
                </c:pt>
                <c:pt idx="82">
                  <c:v>6892.7151399140203</c:v>
                </c:pt>
                <c:pt idx="83">
                  <c:v>7540.9232856461203</c:v>
                </c:pt>
                <c:pt idx="84">
                  <c:v>8407.9224544473509</c:v>
                </c:pt>
                <c:pt idx="85">
                  <c:v>585.92917660754802</c:v>
                </c:pt>
                <c:pt idx="86">
                  <c:v>1159.36016836874</c:v>
                </c:pt>
                <c:pt idx="87">
                  <c:v>1334.0539719216699</c:v>
                </c:pt>
                <c:pt idx="88">
                  <c:v>3375.5132943005801</c:v>
                </c:pt>
                <c:pt idx="89">
                  <c:v>3778.3279370642199</c:v>
                </c:pt>
                <c:pt idx="90">
                  <c:v>5624.5942964804099</c:v>
                </c:pt>
                <c:pt idx="91">
                  <c:v>6093.1933335485101</c:v>
                </c:pt>
                <c:pt idx="92">
                  <c:v>6570.3957262862004</c:v>
                </c:pt>
                <c:pt idx="93">
                  <c:v>7221.1640335890397</c:v>
                </c:pt>
                <c:pt idx="94">
                  <c:v>8091.9981463171298</c:v>
                </c:pt>
                <c:pt idx="95">
                  <c:v>603.16249883426894</c:v>
                </c:pt>
                <c:pt idx="96">
                  <c:v>863.75054269157999</c:v>
                </c:pt>
                <c:pt idx="97">
                  <c:v>5099.0497153881497</c:v>
                </c:pt>
                <c:pt idx="98">
                  <c:v>5559.1267299819601</c:v>
                </c:pt>
                <c:pt idx="99">
                  <c:v>6030.3785121665396</c:v>
                </c:pt>
                <c:pt idx="100">
                  <c:v>7579.8343649449198</c:v>
                </c:pt>
                <c:pt idx="101">
                  <c:v>894.25276068905703</c:v>
                </c:pt>
                <c:pt idx="102">
                  <c:v>2736.03545298667</c:v>
                </c:pt>
                <c:pt idx="103">
                  <c:v>3056.73191497062</c:v>
                </c:pt>
                <c:pt idx="104">
                  <c:v>4763.5836299995799</c:v>
                </c:pt>
                <c:pt idx="105">
                  <c:v>5202.3199632471596</c:v>
                </c:pt>
                <c:pt idx="106">
                  <c:v>5657.8872381835199</c:v>
                </c:pt>
                <c:pt idx="107">
                  <c:v>6344.8468854654002</c:v>
                </c:pt>
                <c:pt idx="108">
                  <c:v>7257.9767153112298</c:v>
                </c:pt>
                <c:pt idx="109">
                  <c:v>2055.8409471552</c:v>
                </c:pt>
                <c:pt idx="110">
                  <c:v>2447.0034736387202</c:v>
                </c:pt>
                <c:pt idx="111">
                  <c:v>4293.5706585544804</c:v>
                </c:pt>
                <c:pt idx="112">
                  <c:v>4765.9862567993196</c:v>
                </c:pt>
                <c:pt idx="113">
                  <c:v>5246.90384893796</c:v>
                </c:pt>
                <c:pt idx="114">
                  <c:v>5890.1689279680204</c:v>
                </c:pt>
                <c:pt idx="115">
                  <c:v>6757.95664383843</c:v>
                </c:pt>
                <c:pt idx="116">
                  <c:v>2372.21773874153</c:v>
                </c:pt>
                <c:pt idx="117">
                  <c:v>2870.4071139822599</c:v>
                </c:pt>
                <c:pt idx="118">
                  <c:v>3368.1273728883798</c:v>
                </c:pt>
                <c:pt idx="119">
                  <c:v>4756.86157040542</c:v>
                </c:pt>
                <c:pt idx="120">
                  <c:v>1915.0093994547301</c:v>
                </c:pt>
                <c:pt idx="121">
                  <c:v>2411.6428010797899</c:v>
                </c:pt>
                <c:pt idx="122">
                  <c:v>2908.8186605562</c:v>
                </c:pt>
                <c:pt idx="123">
                  <c:v>4324.5392818194996</c:v>
                </c:pt>
                <c:pt idx="124">
                  <c:v>501.91035056073503</c:v>
                </c:pt>
                <c:pt idx="125">
                  <c:v>1000.27446233521</c:v>
                </c:pt>
                <c:pt idx="126">
                  <c:v>1596.63552509644</c:v>
                </c:pt>
                <c:pt idx="127">
                  <c:v>2495.07695272109</c:v>
                </c:pt>
                <c:pt idx="128">
                  <c:v>498.62310415783901</c:v>
                </c:pt>
                <c:pt idx="129">
                  <c:v>1143.6367430263799</c:v>
                </c:pt>
                <c:pt idx="130">
                  <c:v>2087.27405962896</c:v>
                </c:pt>
                <c:pt idx="131">
                  <c:v>740.46606944545397</c:v>
                </c:pt>
                <c:pt idx="132">
                  <c:v>1714.8113598877201</c:v>
                </c:pt>
                <c:pt idx="133">
                  <c:v>974.45164066771395</c:v>
                </c:pt>
                <c:pt idx="134">
                  <c:v>442.23523152277198</c:v>
                </c:pt>
                <c:pt idx="135">
                  <c:v>882.43130044213603</c:v>
                </c:pt>
                <c:pt idx="136">
                  <c:v>1347.45723494291</c:v>
                </c:pt>
                <c:pt idx="137">
                  <c:v>1794.58881084219</c:v>
                </c:pt>
                <c:pt idx="138">
                  <c:v>2646.5332040236999</c:v>
                </c:pt>
                <c:pt idx="139">
                  <c:v>583.58632609066501</c:v>
                </c:pt>
                <c:pt idx="140">
                  <c:v>1045.0574146906899</c:v>
                </c:pt>
                <c:pt idx="141">
                  <c:v>1461.65830480314</c:v>
                </c:pt>
                <c:pt idx="142">
                  <c:v>2275.3289872016298</c:v>
                </c:pt>
                <c:pt idx="143">
                  <c:v>470.68460777892398</c:v>
                </c:pt>
                <c:pt idx="144">
                  <c:v>912.23900377039297</c:v>
                </c:pt>
                <c:pt idx="145">
                  <c:v>1770.1708957046999</c:v>
                </c:pt>
                <c:pt idx="146">
                  <c:v>455.84646538061401</c:v>
                </c:pt>
                <c:pt idx="147">
                  <c:v>1334.80073419218</c:v>
                </c:pt>
                <c:pt idx="148">
                  <c:v>882.43130044213603</c:v>
                </c:pt>
              </c:numCache>
            </c:numRef>
          </c:xVal>
          <c:yVal>
            <c:numRef>
              <c:f>IsoldidtZs!$AK$2:$AK$150</c:f>
              <c:numCache>
                <c:formatCode>General</c:formatCode>
                <c:ptCount val="149"/>
                <c:pt idx="0">
                  <c:v>-4.4225593344751651E-2</c:v>
                </c:pt>
                <c:pt idx="1">
                  <c:v>-5.4576464437420993E-2</c:v>
                </c:pt>
                <c:pt idx="2">
                  <c:v>-3.8798883084302141E-2</c:v>
                </c:pt>
                <c:pt idx="3">
                  <c:v>-3.5040571719162063E-2</c:v>
                </c:pt>
                <c:pt idx="4">
                  <c:v>-6.5537648135251753E-3</c:v>
                </c:pt>
                <c:pt idx="5">
                  <c:v>3.2795384643985098E-2</c:v>
                </c:pt>
                <c:pt idx="6">
                  <c:v>-2.065152136889413E-2</c:v>
                </c:pt>
                <c:pt idx="7">
                  <c:v>-3.8827523366102908E-2</c:v>
                </c:pt>
                <c:pt idx="8">
                  <c:v>-5.5614841957143807E-2</c:v>
                </c:pt>
                <c:pt idx="9">
                  <c:v>-5.5039239495579942E-2</c:v>
                </c:pt>
                <c:pt idx="10">
                  <c:v>-8.8047217267278752E-2</c:v>
                </c:pt>
                <c:pt idx="11">
                  <c:v>-2.634894485435154E-2</c:v>
                </c:pt>
                <c:pt idx="12">
                  <c:v>-0.16192877065007508</c:v>
                </c:pt>
                <c:pt idx="13">
                  <c:v>-7.3118012468416496E-2</c:v>
                </c:pt>
                <c:pt idx="14">
                  <c:v>-9.0930578004519896E-2</c:v>
                </c:pt>
                <c:pt idx="15">
                  <c:v>-9.3165460123311353E-2</c:v>
                </c:pt>
                <c:pt idx="16">
                  <c:v>-2.9107361307986565E-2</c:v>
                </c:pt>
                <c:pt idx="17">
                  <c:v>-0.11431375258177541</c:v>
                </c:pt>
                <c:pt idx="18">
                  <c:v>-7.7340119189203402E-2</c:v>
                </c:pt>
                <c:pt idx="19">
                  <c:v>-3.8244218645559332E-2</c:v>
                </c:pt>
                <c:pt idx="20">
                  <c:v>-8.4890163941927124E-2</c:v>
                </c:pt>
                <c:pt idx="21">
                  <c:v>-9.979169179748193E-2</c:v>
                </c:pt>
                <c:pt idx="22">
                  <c:v>-0.10188245437562868</c:v>
                </c:pt>
                <c:pt idx="23">
                  <c:v>5.6141303257245395E-2</c:v>
                </c:pt>
                <c:pt idx="24">
                  <c:v>-0.12243597731672515</c:v>
                </c:pt>
                <c:pt idx="25">
                  <c:v>-6.8392996551190854E-2</c:v>
                </c:pt>
                <c:pt idx="26">
                  <c:v>-0.17309653023035049</c:v>
                </c:pt>
                <c:pt idx="27">
                  <c:v>-0.10020803190302402</c:v>
                </c:pt>
                <c:pt idx="28">
                  <c:v>-0.1543883860318491</c:v>
                </c:pt>
                <c:pt idx="29">
                  <c:v>-0.11480140569536774</c:v>
                </c:pt>
                <c:pt idx="30">
                  <c:v>-9.6774310093637406E-2</c:v>
                </c:pt>
                <c:pt idx="31">
                  <c:v>-8.5163920328755485E-2</c:v>
                </c:pt>
                <c:pt idx="32">
                  <c:v>-6.3838710643779398E-2</c:v>
                </c:pt>
                <c:pt idx="33">
                  <c:v>-2.9937110822894648E-2</c:v>
                </c:pt>
                <c:pt idx="34">
                  <c:v>-0.13039319271791258</c:v>
                </c:pt>
                <c:pt idx="35">
                  <c:v>-7.2333841075944316E-2</c:v>
                </c:pt>
                <c:pt idx="36">
                  <c:v>-0.11792309700728948</c:v>
                </c:pt>
                <c:pt idx="37">
                  <c:v>-0.10403337296492381</c:v>
                </c:pt>
                <c:pt idx="38">
                  <c:v>-8.8324075264317639E-2</c:v>
                </c:pt>
                <c:pt idx="39">
                  <c:v>-8.5832970713745044E-2</c:v>
                </c:pt>
                <c:pt idx="40">
                  <c:v>-2.0809751168173966E-2</c:v>
                </c:pt>
                <c:pt idx="41">
                  <c:v>-0.20553456401325804</c:v>
                </c:pt>
                <c:pt idx="42">
                  <c:v>-0.11073248076292039</c:v>
                </c:pt>
                <c:pt idx="43">
                  <c:v>-0.34196543081194225</c:v>
                </c:pt>
                <c:pt idx="44">
                  <c:v>-5.8284646649565112E-2</c:v>
                </c:pt>
                <c:pt idx="45">
                  <c:v>-0.13539386267979486</c:v>
                </c:pt>
                <c:pt idx="46">
                  <c:v>-0.17711456869283004</c:v>
                </c:pt>
                <c:pt idx="47">
                  <c:v>-0.24993624458078936</c:v>
                </c:pt>
                <c:pt idx="48">
                  <c:v>-0.12279855331937414</c:v>
                </c:pt>
                <c:pt idx="49">
                  <c:v>-0.35398221513038258</c:v>
                </c:pt>
                <c:pt idx="50">
                  <c:v>-0.20314343975883933</c:v>
                </c:pt>
                <c:pt idx="51">
                  <c:v>-0.14728880475471762</c:v>
                </c:pt>
                <c:pt idx="52">
                  <c:v>-0.29920459721784226</c:v>
                </c:pt>
                <c:pt idx="53">
                  <c:v>-0.21873290978240151</c:v>
                </c:pt>
                <c:pt idx="54">
                  <c:v>-0.16007253613577929</c:v>
                </c:pt>
                <c:pt idx="55">
                  <c:v>-9.0801640193841099E-2</c:v>
                </c:pt>
                <c:pt idx="56">
                  <c:v>-9.8990328562186786E-2</c:v>
                </c:pt>
                <c:pt idx="57">
                  <c:v>-0.12107615435660575</c:v>
                </c:pt>
                <c:pt idx="58">
                  <c:v>-0.11315283037274186</c:v>
                </c:pt>
                <c:pt idx="59">
                  <c:v>-0.33575958216620755</c:v>
                </c:pt>
                <c:pt idx="60">
                  <c:v>-0.21516243390686646</c:v>
                </c:pt>
                <c:pt idx="61">
                  <c:v>-9.0052085418630634E-2</c:v>
                </c:pt>
                <c:pt idx="62">
                  <c:v>-0.32337567873877227</c:v>
                </c:pt>
                <c:pt idx="63">
                  <c:v>-0.23421819420992376</c:v>
                </c:pt>
                <c:pt idx="64">
                  <c:v>-0.14313207505134781</c:v>
                </c:pt>
                <c:pt idx="65">
                  <c:v>-6.4635553950885882E-2</c:v>
                </c:pt>
                <c:pt idx="66">
                  <c:v>-0.16080559306288336</c:v>
                </c:pt>
                <c:pt idx="67">
                  <c:v>-0.19446371018737582</c:v>
                </c:pt>
                <c:pt idx="68">
                  <c:v>-0.15301108793184789</c:v>
                </c:pt>
                <c:pt idx="69">
                  <c:v>-8.5208275205942485E-2</c:v>
                </c:pt>
                <c:pt idx="70">
                  <c:v>-0.20243353479862244</c:v>
                </c:pt>
                <c:pt idx="71">
                  <c:v>-0.12710106772997395</c:v>
                </c:pt>
                <c:pt idx="72">
                  <c:v>-0.16748738535260657</c:v>
                </c:pt>
                <c:pt idx="73">
                  <c:v>-0.17498352029581793</c:v>
                </c:pt>
                <c:pt idx="74">
                  <c:v>-7.7747712353200493E-2</c:v>
                </c:pt>
                <c:pt idx="75">
                  <c:v>0.16013587511369329</c:v>
                </c:pt>
                <c:pt idx="76">
                  <c:v>-6.4293953824799731E-3</c:v>
                </c:pt>
                <c:pt idx="77">
                  <c:v>-5.8326325711740505E-2</c:v>
                </c:pt>
                <c:pt idx="78">
                  <c:v>-0.21168099567843521</c:v>
                </c:pt>
                <c:pt idx="79">
                  <c:v>-0.21099867842278638</c:v>
                </c:pt>
                <c:pt idx="80">
                  <c:v>-2.5203366947570565E-2</c:v>
                </c:pt>
                <c:pt idx="81">
                  <c:v>-5.0021137029701096E-2</c:v>
                </c:pt>
                <c:pt idx="82">
                  <c:v>-1.986440804220856E-2</c:v>
                </c:pt>
                <c:pt idx="83">
                  <c:v>-9.930033650139429E-2</c:v>
                </c:pt>
                <c:pt idx="84">
                  <c:v>-4.6133741588091935E-2</c:v>
                </c:pt>
                <c:pt idx="85">
                  <c:v>-0.20968296432113745</c:v>
                </c:pt>
                <c:pt idx="86">
                  <c:v>-2.5749442241555683E-2</c:v>
                </c:pt>
                <c:pt idx="87">
                  <c:v>-0.10491793887663621</c:v>
                </c:pt>
                <c:pt idx="88">
                  <c:v>-0.34350463485727795</c:v>
                </c:pt>
                <c:pt idx="89">
                  <c:v>-0.21183011471024513</c:v>
                </c:pt>
                <c:pt idx="90">
                  <c:v>5.0083744178598247E-2</c:v>
                </c:pt>
                <c:pt idx="91">
                  <c:v>-0.15162353803526191</c:v>
                </c:pt>
                <c:pt idx="92">
                  <c:v>-0.13615643170409555</c:v>
                </c:pt>
                <c:pt idx="93">
                  <c:v>-0.19791586458253124</c:v>
                </c:pt>
                <c:pt idx="94">
                  <c:v>-0.12132174298133777</c:v>
                </c:pt>
                <c:pt idx="95">
                  <c:v>2.5641094181591373</c:v>
                </c:pt>
                <c:pt idx="96">
                  <c:v>1.1322552650713131</c:v>
                </c:pt>
                <c:pt idx="97">
                  <c:v>1.6140442139438345</c:v>
                </c:pt>
                <c:pt idx="98">
                  <c:v>1.1634625785877781</c:v>
                </c:pt>
                <c:pt idx="99">
                  <c:v>0.18088710601177818</c:v>
                </c:pt>
                <c:pt idx="100">
                  <c:v>1.494306744854869</c:v>
                </c:pt>
                <c:pt idx="101">
                  <c:v>-3.7959242181254245E-2</c:v>
                </c:pt>
                <c:pt idx="102">
                  <c:v>-0.18254037024381553</c:v>
                </c:pt>
                <c:pt idx="103">
                  <c:v>-0.23310589810584825</c:v>
                </c:pt>
                <c:pt idx="104">
                  <c:v>-6.2069431248282417E-2</c:v>
                </c:pt>
                <c:pt idx="105">
                  <c:v>-0.10700890847912901</c:v>
                </c:pt>
                <c:pt idx="106">
                  <c:v>-6.1461154815736677E-2</c:v>
                </c:pt>
                <c:pt idx="107">
                  <c:v>-0.22239079061861147</c:v>
                </c:pt>
                <c:pt idx="108">
                  <c:v>-7.0379694117734537E-2</c:v>
                </c:pt>
                <c:pt idx="109">
                  <c:v>7.2743831991152003E-2</c:v>
                </c:pt>
                <c:pt idx="110">
                  <c:v>2.5821991161517722E-2</c:v>
                </c:pt>
                <c:pt idx="111">
                  <c:v>4.3256304905226811E-3</c:v>
                </c:pt>
                <c:pt idx="112">
                  <c:v>-9.732220632506329E-2</c:v>
                </c:pt>
                <c:pt idx="113">
                  <c:v>-8.784840770257292E-2</c:v>
                </c:pt>
                <c:pt idx="114">
                  <c:v>1.4585683790167446E-2</c:v>
                </c:pt>
                <c:pt idx="115">
                  <c:v>1.2423448132028118E-2</c:v>
                </c:pt>
                <c:pt idx="116">
                  <c:v>-8.7608722825566296E-2</c:v>
                </c:pt>
                <c:pt idx="117">
                  <c:v>-3.7823171142392545E-2</c:v>
                </c:pt>
                <c:pt idx="118">
                  <c:v>-0.16498620139697809</c:v>
                </c:pt>
                <c:pt idx="119">
                  <c:v>-6.0848560891292279E-2</c:v>
                </c:pt>
                <c:pt idx="120">
                  <c:v>-0.21977526406706188</c:v>
                </c:pt>
                <c:pt idx="121">
                  <c:v>-0.15600988481222908</c:v>
                </c:pt>
                <c:pt idx="122">
                  <c:v>-0.17577028388119881</c:v>
                </c:pt>
                <c:pt idx="123">
                  <c:v>-0.27948076501850294</c:v>
                </c:pt>
                <c:pt idx="124">
                  <c:v>-1.8686177802288817E-2</c:v>
                </c:pt>
                <c:pt idx="125">
                  <c:v>7.0086377372381492E-2</c:v>
                </c:pt>
                <c:pt idx="126">
                  <c:v>-0.12636745334365385</c:v>
                </c:pt>
                <c:pt idx="127">
                  <c:v>-4.0852423359379816E-3</c:v>
                </c:pt>
                <c:pt idx="128">
                  <c:v>-8.5550416348895444E-2</c:v>
                </c:pt>
                <c:pt idx="129">
                  <c:v>-0.10588470919794281</c:v>
                </c:pt>
                <c:pt idx="130">
                  <c:v>-5.2437178953871691E-2</c:v>
                </c:pt>
                <c:pt idx="131">
                  <c:v>-7.5666837052079702E-2</c:v>
                </c:pt>
                <c:pt idx="132">
                  <c:v>-4.5123637391430556E-2</c:v>
                </c:pt>
                <c:pt idx="133">
                  <c:v>-0.27002024233867994</c:v>
                </c:pt>
                <c:pt idx="134">
                  <c:v>-3.7017991392866809E-2</c:v>
                </c:pt>
                <c:pt idx="135">
                  <c:v>2.0484178923532059E-2</c:v>
                </c:pt>
                <c:pt idx="136">
                  <c:v>-5.5555975308455421E-2</c:v>
                </c:pt>
                <c:pt idx="137">
                  <c:v>-4.4382690330299568E-2</c:v>
                </c:pt>
                <c:pt idx="138">
                  <c:v>-2.8983860740749372E-2</c:v>
                </c:pt>
                <c:pt idx="139">
                  <c:v>-2.023604473210314E-2</c:v>
                </c:pt>
                <c:pt idx="140">
                  <c:v>-0.16056608065784758</c:v>
                </c:pt>
                <c:pt idx="141">
                  <c:v>-5.4505846935842553E-2</c:v>
                </c:pt>
                <c:pt idx="142">
                  <c:v>-2.4651922654897466E-2</c:v>
                </c:pt>
                <c:pt idx="143">
                  <c:v>-0.12774292141574303</c:v>
                </c:pt>
                <c:pt idx="144">
                  <c:v>-3.5329140873779571E-2</c:v>
                </c:pt>
                <c:pt idx="145">
                  <c:v>-1.8279633229270974E-2</c:v>
                </c:pt>
                <c:pt idx="146">
                  <c:v>-0.1403063088621524</c:v>
                </c:pt>
                <c:pt idx="147">
                  <c:v>-0.25054897287736733</c:v>
                </c:pt>
                <c:pt idx="148">
                  <c:v>1.4163811795536461E-2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91-4E04-A74D-09E38216A4B3}"/>
            </c:ext>
          </c:extLst>
        </c:ser>
        <c:ser>
          <c:idx val="2"/>
          <c:order val="2"/>
          <c:tx>
            <c:strRef>
              <c:f>IsoldidtZs!$AL$1</c:f>
              <c:strCache>
                <c:ptCount val="1"/>
                <c:pt idx="0">
                  <c:v>Ls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1538517060367454"/>
                  <c:y val="-0.55759769612131815"/>
                </c:manualLayout>
              </c:layout>
              <c:numFmt formatCode="General" sourceLinked="0"/>
            </c:trendlineLbl>
          </c:trendline>
          <c:xVal>
            <c:numRef>
              <c:f>IsoldidtZs!$AI$2:$AI$150</c:f>
              <c:numCache>
                <c:formatCode>General</c:formatCode>
                <c:ptCount val="149"/>
                <c:pt idx="0">
                  <c:v>467.27400954900099</c:v>
                </c:pt>
                <c:pt idx="1">
                  <c:v>1484.9380458456801</c:v>
                </c:pt>
                <c:pt idx="2">
                  <c:v>1022.22208937197</c:v>
                </c:pt>
                <c:pt idx="3">
                  <c:v>650.04384467511102</c:v>
                </c:pt>
                <c:pt idx="4">
                  <c:v>1016.41330176262</c:v>
                </c:pt>
                <c:pt idx="5">
                  <c:v>2018.50563536493</c:v>
                </c:pt>
                <c:pt idx="6">
                  <c:v>2484.3319021419002</c:v>
                </c:pt>
                <c:pt idx="7">
                  <c:v>4480.4782110841597</c:v>
                </c:pt>
                <c:pt idx="8">
                  <c:v>5012.7267031028096</c:v>
                </c:pt>
                <c:pt idx="9">
                  <c:v>5025.7505907078203</c:v>
                </c:pt>
                <c:pt idx="10">
                  <c:v>5678.2924369919501</c:v>
                </c:pt>
                <c:pt idx="11">
                  <c:v>7006.6140181973697</c:v>
                </c:pt>
                <c:pt idx="12">
                  <c:v>7674.5084533147701</c:v>
                </c:pt>
                <c:pt idx="13">
                  <c:v>7889.6023347187702</c:v>
                </c:pt>
                <c:pt idx="14">
                  <c:v>366.98910065559102</c:v>
                </c:pt>
                <c:pt idx="15">
                  <c:v>1373.6557064999899</c:v>
                </c:pt>
                <c:pt idx="16">
                  <c:v>1835.9155754010001</c:v>
                </c:pt>
                <c:pt idx="17">
                  <c:v>3842.6181178982602</c:v>
                </c:pt>
                <c:pt idx="18">
                  <c:v>4362.6872452652296</c:v>
                </c:pt>
                <c:pt idx="19">
                  <c:v>4378.2418845924904</c:v>
                </c:pt>
                <c:pt idx="20">
                  <c:v>5030.4140982626805</c:v>
                </c:pt>
                <c:pt idx="21">
                  <c:v>6359.3513033956497</c:v>
                </c:pt>
                <c:pt idx="22">
                  <c:v>7028.93825552622</c:v>
                </c:pt>
                <c:pt idx="23">
                  <c:v>7240.4787134553399</c:v>
                </c:pt>
                <c:pt idx="24">
                  <c:v>1019.34145407709</c:v>
                </c:pt>
                <c:pt idx="25">
                  <c:v>1474.41819033814</c:v>
                </c:pt>
                <c:pt idx="26">
                  <c:v>3479.4230843632599</c:v>
                </c:pt>
                <c:pt idx="27">
                  <c:v>3996.6447177601299</c:v>
                </c:pt>
                <c:pt idx="28">
                  <c:v>4011.3495235394198</c:v>
                </c:pt>
                <c:pt idx="29">
                  <c:v>4668.4439591795399</c:v>
                </c:pt>
                <c:pt idx="30">
                  <c:v>5997.9629875483497</c:v>
                </c:pt>
                <c:pt idx="31">
                  <c:v>6669.3118085751503</c:v>
                </c:pt>
                <c:pt idx="32">
                  <c:v>6876.6635078357504</c:v>
                </c:pt>
                <c:pt idx="33">
                  <c:v>475.85712141355998</c:v>
                </c:pt>
                <c:pt idx="34">
                  <c:v>2604.6112953759498</c:v>
                </c:pt>
                <c:pt idx="35">
                  <c:v>3013.72228315749</c:v>
                </c:pt>
                <c:pt idx="36">
                  <c:v>3065.2908508002902</c:v>
                </c:pt>
                <c:pt idx="37">
                  <c:v>3660.9616223063499</c:v>
                </c:pt>
                <c:pt idx="38">
                  <c:v>4988.4752179398401</c:v>
                </c:pt>
                <c:pt idx="39">
                  <c:v>5656.0923790192801</c:v>
                </c:pt>
                <c:pt idx="40">
                  <c:v>5874.9408507660701</c:v>
                </c:pt>
                <c:pt idx="41">
                  <c:v>2150.3209062835199</c:v>
                </c:pt>
                <c:pt idx="42">
                  <c:v>2538.5385559411902</c:v>
                </c:pt>
                <c:pt idx="43">
                  <c:v>2591.26532798167</c:v>
                </c:pt>
                <c:pt idx="44">
                  <c:v>3194.52656899265</c:v>
                </c:pt>
                <c:pt idx="45">
                  <c:v>4523.71805045363</c:v>
                </c:pt>
                <c:pt idx="46">
                  <c:v>5195.0431182041202</c:v>
                </c:pt>
                <c:pt idx="47">
                  <c:v>5405.4463275478001</c:v>
                </c:pt>
                <c:pt idx="48">
                  <c:v>988.42602151096696</c:v>
                </c:pt>
                <c:pt idx="49">
                  <c:v>713.33021806173304</c:v>
                </c:pt>
                <c:pt idx="50">
                  <c:v>1759.56812883161</c:v>
                </c:pt>
                <c:pt idx="51">
                  <c:v>2935.1533179716498</c:v>
                </c:pt>
                <c:pt idx="52">
                  <c:v>3620.40729752882</c:v>
                </c:pt>
                <c:pt idx="53">
                  <c:v>3672.8694504433402</c:v>
                </c:pt>
                <c:pt idx="54">
                  <c:v>396.708961330595</c:v>
                </c:pt>
                <c:pt idx="55">
                  <c:v>791.36464414326701</c:v>
                </c:pt>
                <c:pt idx="56">
                  <c:v>2066.3738771093599</c:v>
                </c:pt>
                <c:pt idx="57">
                  <c:v>2756.7917948223799</c:v>
                </c:pt>
                <c:pt idx="58">
                  <c:v>2897.1441110169098</c:v>
                </c:pt>
                <c:pt idx="59">
                  <c:v>1071.5857408532399</c:v>
                </c:pt>
                <c:pt idx="60">
                  <c:v>2223.9750448240102</c:v>
                </c:pt>
                <c:pt idx="61">
                  <c:v>1330.2349416550401</c:v>
                </c:pt>
                <c:pt idx="62">
                  <c:v>2009.9087043943</c:v>
                </c:pt>
                <c:pt idx="63">
                  <c:v>2218.0734884128601</c:v>
                </c:pt>
                <c:pt idx="64">
                  <c:v>691.01664234662201</c:v>
                </c:pt>
                <c:pt idx="65">
                  <c:v>925.21619095214703</c:v>
                </c:pt>
                <c:pt idx="66">
                  <c:v>744.82548291529304</c:v>
                </c:pt>
                <c:pt idx="67">
                  <c:v>1055.7580215181799</c:v>
                </c:pt>
                <c:pt idx="68">
                  <c:v>2072.9720210364599</c:v>
                </c:pt>
                <c:pt idx="69">
                  <c:v>2389.8119172855399</c:v>
                </c:pt>
                <c:pt idx="70">
                  <c:v>6678.7846199738997</c:v>
                </c:pt>
                <c:pt idx="71">
                  <c:v>7145.2995738457303</c:v>
                </c:pt>
                <c:pt idx="72">
                  <c:v>7620.35438808458</c:v>
                </c:pt>
                <c:pt idx="73">
                  <c:v>9147.7468810631108</c:v>
                </c:pt>
                <c:pt idx="74">
                  <c:v>325.124591503011</c:v>
                </c:pt>
                <c:pt idx="75">
                  <c:v>904.72813596129504</c:v>
                </c:pt>
                <c:pt idx="76">
                  <c:v>1456.2698925679899</c:v>
                </c:pt>
                <c:pt idx="77">
                  <c:v>1651.21833807646</c:v>
                </c:pt>
                <c:pt idx="78">
                  <c:v>3681.4133155623799</c:v>
                </c:pt>
                <c:pt idx="79">
                  <c:v>4090.18532587461</c:v>
                </c:pt>
                <c:pt idx="80">
                  <c:v>5944.2877622134001</c:v>
                </c:pt>
                <c:pt idx="81">
                  <c:v>6414.4958492464502</c:v>
                </c:pt>
                <c:pt idx="82">
                  <c:v>6892.7151399140203</c:v>
                </c:pt>
                <c:pt idx="83">
                  <c:v>7540.9232856461203</c:v>
                </c:pt>
                <c:pt idx="84">
                  <c:v>8407.9224544473509</c:v>
                </c:pt>
                <c:pt idx="85">
                  <c:v>585.92917660754802</c:v>
                </c:pt>
                <c:pt idx="86">
                  <c:v>1159.36016836874</c:v>
                </c:pt>
                <c:pt idx="87">
                  <c:v>1334.0539719216699</c:v>
                </c:pt>
                <c:pt idx="88">
                  <c:v>3375.5132943005801</c:v>
                </c:pt>
                <c:pt idx="89">
                  <c:v>3778.3279370642199</c:v>
                </c:pt>
                <c:pt idx="90">
                  <c:v>5624.5942964804099</c:v>
                </c:pt>
                <c:pt idx="91">
                  <c:v>6093.1933335485101</c:v>
                </c:pt>
                <c:pt idx="92">
                  <c:v>6570.3957262862004</c:v>
                </c:pt>
                <c:pt idx="93">
                  <c:v>7221.1640335890397</c:v>
                </c:pt>
                <c:pt idx="94">
                  <c:v>8091.9981463171298</c:v>
                </c:pt>
                <c:pt idx="95">
                  <c:v>603.16249883426894</c:v>
                </c:pt>
                <c:pt idx="96">
                  <c:v>863.75054269157999</c:v>
                </c:pt>
                <c:pt idx="97">
                  <c:v>5099.0497153881497</c:v>
                </c:pt>
                <c:pt idx="98">
                  <c:v>5559.1267299819601</c:v>
                </c:pt>
                <c:pt idx="99">
                  <c:v>6030.3785121665396</c:v>
                </c:pt>
                <c:pt idx="100">
                  <c:v>7579.8343649449198</c:v>
                </c:pt>
                <c:pt idx="101">
                  <c:v>894.25276068905703</c:v>
                </c:pt>
                <c:pt idx="102">
                  <c:v>2736.03545298667</c:v>
                </c:pt>
                <c:pt idx="103">
                  <c:v>3056.73191497062</c:v>
                </c:pt>
                <c:pt idx="104">
                  <c:v>4763.5836299995799</c:v>
                </c:pt>
                <c:pt idx="105">
                  <c:v>5202.3199632471596</c:v>
                </c:pt>
                <c:pt idx="106">
                  <c:v>5657.8872381835199</c:v>
                </c:pt>
                <c:pt idx="107">
                  <c:v>6344.8468854654002</c:v>
                </c:pt>
                <c:pt idx="108">
                  <c:v>7257.9767153112298</c:v>
                </c:pt>
                <c:pt idx="109">
                  <c:v>2055.8409471552</c:v>
                </c:pt>
                <c:pt idx="110">
                  <c:v>2447.0034736387202</c:v>
                </c:pt>
                <c:pt idx="111">
                  <c:v>4293.5706585544804</c:v>
                </c:pt>
                <c:pt idx="112">
                  <c:v>4765.9862567993196</c:v>
                </c:pt>
                <c:pt idx="113">
                  <c:v>5246.90384893796</c:v>
                </c:pt>
                <c:pt idx="114">
                  <c:v>5890.1689279680204</c:v>
                </c:pt>
                <c:pt idx="115">
                  <c:v>6757.95664383843</c:v>
                </c:pt>
                <c:pt idx="116">
                  <c:v>2372.21773874153</c:v>
                </c:pt>
                <c:pt idx="117">
                  <c:v>2870.4071139822599</c:v>
                </c:pt>
                <c:pt idx="118">
                  <c:v>3368.1273728883798</c:v>
                </c:pt>
                <c:pt idx="119">
                  <c:v>4756.86157040542</c:v>
                </c:pt>
                <c:pt idx="120">
                  <c:v>1915.0093994547301</c:v>
                </c:pt>
                <c:pt idx="121">
                  <c:v>2411.6428010797899</c:v>
                </c:pt>
                <c:pt idx="122">
                  <c:v>2908.8186605562</c:v>
                </c:pt>
                <c:pt idx="123">
                  <c:v>4324.5392818194996</c:v>
                </c:pt>
                <c:pt idx="124">
                  <c:v>501.91035056073503</c:v>
                </c:pt>
                <c:pt idx="125">
                  <c:v>1000.27446233521</c:v>
                </c:pt>
                <c:pt idx="126">
                  <c:v>1596.63552509644</c:v>
                </c:pt>
                <c:pt idx="127">
                  <c:v>2495.07695272109</c:v>
                </c:pt>
                <c:pt idx="128">
                  <c:v>498.62310415783901</c:v>
                </c:pt>
                <c:pt idx="129">
                  <c:v>1143.6367430263799</c:v>
                </c:pt>
                <c:pt idx="130">
                  <c:v>2087.27405962896</c:v>
                </c:pt>
                <c:pt idx="131">
                  <c:v>740.46606944545397</c:v>
                </c:pt>
                <c:pt idx="132">
                  <c:v>1714.8113598877201</c:v>
                </c:pt>
                <c:pt idx="133">
                  <c:v>974.45164066771395</c:v>
                </c:pt>
                <c:pt idx="134">
                  <c:v>442.23523152277198</c:v>
                </c:pt>
                <c:pt idx="135">
                  <c:v>882.43130044213603</c:v>
                </c:pt>
                <c:pt idx="136">
                  <c:v>1347.45723494291</c:v>
                </c:pt>
                <c:pt idx="137">
                  <c:v>1794.58881084219</c:v>
                </c:pt>
                <c:pt idx="138">
                  <c:v>2646.5332040236999</c:v>
                </c:pt>
                <c:pt idx="139">
                  <c:v>583.58632609066501</c:v>
                </c:pt>
                <c:pt idx="140">
                  <c:v>1045.0574146906899</c:v>
                </c:pt>
                <c:pt idx="141">
                  <c:v>1461.65830480314</c:v>
                </c:pt>
                <c:pt idx="142">
                  <c:v>2275.3289872016298</c:v>
                </c:pt>
                <c:pt idx="143">
                  <c:v>470.68460777892398</c:v>
                </c:pt>
                <c:pt idx="144">
                  <c:v>912.23900377039297</c:v>
                </c:pt>
                <c:pt idx="145">
                  <c:v>1770.1708957046999</c:v>
                </c:pt>
                <c:pt idx="146">
                  <c:v>455.84646538061401</c:v>
                </c:pt>
                <c:pt idx="147">
                  <c:v>1334.80073419218</c:v>
                </c:pt>
                <c:pt idx="148">
                  <c:v>882.43130044213603</c:v>
                </c:pt>
              </c:numCache>
            </c:numRef>
          </c:xVal>
          <c:yVal>
            <c:numRef>
              <c:f>IsoldidtZs!$AL$2:$AL$150</c:f>
              <c:numCache>
                <c:formatCode>General</c:formatCode>
                <c:ptCount val="149"/>
                <c:pt idx="0">
                  <c:v>0.32368455538097629</c:v>
                </c:pt>
                <c:pt idx="1">
                  <c:v>0.30160031759047751</c:v>
                </c:pt>
                <c:pt idx="2">
                  <c:v>0.96339447343723605</c:v>
                </c:pt>
                <c:pt idx="3">
                  <c:v>0.17994935657361588</c:v>
                </c:pt>
                <c:pt idx="4">
                  <c:v>0.47906676803204257</c:v>
                </c:pt>
                <c:pt idx="5">
                  <c:v>5.0047357135806825E-2</c:v>
                </c:pt>
                <c:pt idx="6">
                  <c:v>0.17033116861078179</c:v>
                </c:pt>
                <c:pt idx="7">
                  <c:v>0.12773518071392403</c:v>
                </c:pt>
                <c:pt idx="8">
                  <c:v>0.27322197733919523</c:v>
                </c:pt>
                <c:pt idx="9">
                  <c:v>-3.1596113601523111E-2</c:v>
                </c:pt>
                <c:pt idx="10">
                  <c:v>0.31183498165398776</c:v>
                </c:pt>
                <c:pt idx="11">
                  <c:v>0.49847081053784609</c:v>
                </c:pt>
                <c:pt idx="12">
                  <c:v>1.4905049498785878</c:v>
                </c:pt>
                <c:pt idx="13">
                  <c:v>0.11238293560081471</c:v>
                </c:pt>
                <c:pt idx="14">
                  <c:v>4.1133085960112108E-2</c:v>
                </c:pt>
                <c:pt idx="18">
                  <c:v>6.3453053333234075E-2</c:v>
                </c:pt>
                <c:pt idx="19">
                  <c:v>0.38231330130974189</c:v>
                </c:pt>
                <c:pt idx="20">
                  <c:v>0.12679484333607896</c:v>
                </c:pt>
                <c:pt idx="21">
                  <c:v>-5.741741798353308E-2</c:v>
                </c:pt>
                <c:pt idx="22">
                  <c:v>1.2038858916040762</c:v>
                </c:pt>
                <c:pt idx="23">
                  <c:v>0.52663831190442023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391-4E04-A74D-09E38216A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685568"/>
        <c:axId val="80630848"/>
      </c:scatterChart>
      <c:valAx>
        <c:axId val="1076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630848"/>
        <c:crosses val="autoZero"/>
        <c:crossBetween val="midCat"/>
      </c:valAx>
      <c:valAx>
        <c:axId val="80630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685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IsoldidtZs!$BI$1</c:f>
              <c:strCache>
                <c:ptCount val="1"/>
                <c:pt idx="0">
                  <c:v>F_R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950951443569554"/>
                  <c:y val="-0.60019065325167686"/>
                </c:manualLayout>
              </c:layout>
              <c:numFmt formatCode="General" sourceLinked="0"/>
            </c:trendlineLbl>
          </c:trendline>
          <c:xVal>
            <c:numRef>
              <c:f>IsoldidtZs!$BH$2:$BH$301</c:f>
              <c:numCache>
                <c:formatCode>General</c:formatCode>
                <c:ptCount val="300"/>
                <c:pt idx="0">
                  <c:v>6.1469158298180888</c:v>
                </c:pt>
                <c:pt idx="1">
                  <c:v>7.3031283303972589</c:v>
                </c:pt>
                <c:pt idx="2">
                  <c:v>11.569528468370306</c:v>
                </c:pt>
                <c:pt idx="3">
                  <c:v>11.575608721724272</c:v>
                </c:pt>
                <c:pt idx="4">
                  <c:v>11.578986795277658</c:v>
                </c:pt>
                <c:pt idx="5">
                  <c:v>11.588420794736443</c:v>
                </c:pt>
                <c:pt idx="6">
                  <c:v>11.592694026514415</c:v>
                </c:pt>
                <c:pt idx="7">
                  <c:v>11.609258688681198</c:v>
                </c:pt>
                <c:pt idx="8">
                  <c:v>11.615480664395449</c:v>
                </c:pt>
                <c:pt idx="9">
                  <c:v>11.621751385731278</c:v>
                </c:pt>
                <c:pt idx="10">
                  <c:v>11.633609461857578</c:v>
                </c:pt>
                <c:pt idx="11">
                  <c:v>12.054891858891301</c:v>
                </c:pt>
                <c:pt idx="12">
                  <c:v>12.05645200321065</c:v>
                </c:pt>
                <c:pt idx="13">
                  <c:v>12.059682431308662</c:v>
                </c:pt>
                <c:pt idx="14">
                  <c:v>12.063701828190519</c:v>
                </c:pt>
                <c:pt idx="15">
                  <c:v>12.086039731922993</c:v>
                </c:pt>
                <c:pt idx="16">
                  <c:v>12.088051355158118</c:v>
                </c:pt>
                <c:pt idx="17">
                  <c:v>12.090136832731025</c:v>
                </c:pt>
                <c:pt idx="18">
                  <c:v>12.099681642168804</c:v>
                </c:pt>
                <c:pt idx="19">
                  <c:v>11.086267547674876</c:v>
                </c:pt>
                <c:pt idx="20">
                  <c:v>11.0924838612359</c:v>
                </c:pt>
                <c:pt idx="21">
                  <c:v>11.099379230527918</c:v>
                </c:pt>
                <c:pt idx="22">
                  <c:v>11.112706495890768</c:v>
                </c:pt>
                <c:pt idx="23">
                  <c:v>11.125726479100599</c:v>
                </c:pt>
                <c:pt idx="24">
                  <c:v>6.9297340557387006</c:v>
                </c:pt>
                <c:pt idx="25">
                  <c:v>11.565783894780107</c:v>
                </c:pt>
                <c:pt idx="26">
                  <c:v>11.571888591759212</c:v>
                </c:pt>
                <c:pt idx="27">
                  <c:v>11.575280762872866</c:v>
                </c:pt>
                <c:pt idx="28">
                  <c:v>11.584747065282825</c:v>
                </c:pt>
                <c:pt idx="29">
                  <c:v>11.589038434964765</c:v>
                </c:pt>
                <c:pt idx="30">
                  <c:v>11.605687656810419</c:v>
                </c:pt>
                <c:pt idx="31">
                  <c:v>11.611917084115746</c:v>
                </c:pt>
                <c:pt idx="32">
                  <c:v>11.618202493950916</c:v>
                </c:pt>
                <c:pt idx="33">
                  <c:v>11.63010196131007</c:v>
                </c:pt>
                <c:pt idx="34">
                  <c:v>12.052637260443525</c:v>
                </c:pt>
                <c:pt idx="35">
                  <c:v>12.054199298659393</c:v>
                </c:pt>
                <c:pt idx="36">
                  <c:v>12.05742809634709</c:v>
                </c:pt>
                <c:pt idx="37">
                  <c:v>12.061461412138412</c:v>
                </c:pt>
                <c:pt idx="38">
                  <c:v>12.083834224282922</c:v>
                </c:pt>
                <c:pt idx="39">
                  <c:v>12.085847414733845</c:v>
                </c:pt>
                <c:pt idx="40">
                  <c:v>12.08793479691445</c:v>
                </c:pt>
                <c:pt idx="41">
                  <c:v>12.097501739020961</c:v>
                </c:pt>
                <c:pt idx="42">
                  <c:v>11.080231026119312</c:v>
                </c:pt>
                <c:pt idx="43">
                  <c:v>11.086495108419477</c:v>
                </c:pt>
                <c:pt idx="44">
                  <c:v>11.093410253227278</c:v>
                </c:pt>
                <c:pt idx="45">
                  <c:v>11.10680462486552</c:v>
                </c:pt>
                <c:pt idx="46">
                  <c:v>11.119905815045014</c:v>
                </c:pt>
                <c:pt idx="47">
                  <c:v>11.558562721602126</c:v>
                </c:pt>
                <c:pt idx="48">
                  <c:v>11.564716096057575</c:v>
                </c:pt>
                <c:pt idx="49">
                  <c:v>11.568136806490728</c:v>
                </c:pt>
                <c:pt idx="50">
                  <c:v>11.577663254524506</c:v>
                </c:pt>
                <c:pt idx="51">
                  <c:v>11.581991757033441</c:v>
                </c:pt>
                <c:pt idx="52">
                  <c:v>11.598825059855288</c:v>
                </c:pt>
                <c:pt idx="53">
                  <c:v>11.605056179191408</c:v>
                </c:pt>
                <c:pt idx="54">
                  <c:v>11.611363341732607</c:v>
                </c:pt>
                <c:pt idx="55">
                  <c:v>11.623342236739962</c:v>
                </c:pt>
                <c:pt idx="56">
                  <c:v>12.048331872697188</c:v>
                </c:pt>
                <c:pt idx="57">
                  <c:v>12.049896192064686</c:v>
                </c:pt>
                <c:pt idx="58">
                  <c:v>12.053114512947777</c:v>
                </c:pt>
                <c:pt idx="59">
                  <c:v>12.057178491943173</c:v>
                </c:pt>
                <c:pt idx="60">
                  <c:v>12.079605924615215</c:v>
                </c:pt>
                <c:pt idx="61">
                  <c:v>12.081619734209657</c:v>
                </c:pt>
                <c:pt idx="62">
                  <c:v>12.08370852956474</c:v>
                </c:pt>
                <c:pt idx="63">
                  <c:v>12.093318972591881</c:v>
                </c:pt>
                <c:pt idx="64">
                  <c:v>11.068617018386499</c:v>
                </c:pt>
                <c:pt idx="65">
                  <c:v>11.074982270251033</c:v>
                </c:pt>
                <c:pt idx="66">
                  <c:v>11.081916373469815</c:v>
                </c:pt>
                <c:pt idx="67">
                  <c:v>11.095429396468557</c:v>
                </c:pt>
                <c:pt idx="68">
                  <c:v>11.108691554082997</c:v>
                </c:pt>
                <c:pt idx="69">
                  <c:v>6.4770398139611327</c:v>
                </c:pt>
                <c:pt idx="70">
                  <c:v>6.9240353384940017</c:v>
                </c:pt>
                <c:pt idx="71">
                  <c:v>7.6101127321468791</c:v>
                </c:pt>
                <c:pt idx="72">
                  <c:v>7.8177590501267016</c:v>
                </c:pt>
                <c:pt idx="73">
                  <c:v>8.4074850632579157</c:v>
                </c:pt>
                <c:pt idx="74">
                  <c:v>8.5197352981437717</c:v>
                </c:pt>
                <c:pt idx="75">
                  <c:v>8.6444058392276055</c:v>
                </c:pt>
                <c:pt idx="76">
                  <c:v>8.8546098416809436</c:v>
                </c:pt>
                <c:pt idx="77">
                  <c:v>11.10140616941654</c:v>
                </c:pt>
                <c:pt idx="78">
                  <c:v>11.105301418172127</c:v>
                </c:pt>
                <c:pt idx="79">
                  <c:v>11.112938161167035</c:v>
                </c:pt>
                <c:pt idx="80">
                  <c:v>11.123614761657141</c:v>
                </c:pt>
                <c:pt idx="81">
                  <c:v>11.178895789638434</c:v>
                </c:pt>
                <c:pt idx="82">
                  <c:v>11.183738001106283</c:v>
                </c:pt>
                <c:pt idx="83">
                  <c:v>11.188769970207234</c:v>
                </c:pt>
                <c:pt idx="84">
                  <c:v>11.212157087490739</c:v>
                </c:pt>
                <c:pt idx="85">
                  <c:v>10.610623521917686</c:v>
                </c:pt>
                <c:pt idx="86">
                  <c:v>10.600672338431609</c:v>
                </c:pt>
                <c:pt idx="87">
                  <c:v>10.589054954907581</c:v>
                </c:pt>
                <c:pt idx="88">
                  <c:v>10.566372899366387</c:v>
                </c:pt>
                <c:pt idx="89">
                  <c:v>10.543511964578647</c:v>
                </c:pt>
                <c:pt idx="90">
                  <c:v>5.9053321491274335</c:v>
                </c:pt>
                <c:pt idx="91">
                  <c:v>7.2252308638715803</c:v>
                </c:pt>
                <c:pt idx="92">
                  <c:v>7.5152985872261313</c:v>
                </c:pt>
                <c:pt idx="93">
                  <c:v>8.2539092147967033</c:v>
                </c:pt>
                <c:pt idx="94">
                  <c:v>8.3808434871403481</c:v>
                </c:pt>
                <c:pt idx="95">
                  <c:v>8.5232575854035559</c:v>
                </c:pt>
                <c:pt idx="96">
                  <c:v>8.7576816548107512</c:v>
                </c:pt>
                <c:pt idx="97">
                  <c:v>11.091553789389355</c:v>
                </c:pt>
                <c:pt idx="98">
                  <c:v>11.095488590610662</c:v>
                </c:pt>
                <c:pt idx="99">
                  <c:v>11.103207312567047</c:v>
                </c:pt>
                <c:pt idx="100">
                  <c:v>11.113983973163451</c:v>
                </c:pt>
                <c:pt idx="101">
                  <c:v>11.169800106208786</c:v>
                </c:pt>
                <c:pt idx="102">
                  <c:v>11.174689924540498</c:v>
                </c:pt>
                <c:pt idx="103">
                  <c:v>11.179770969287162</c:v>
                </c:pt>
                <c:pt idx="104">
                  <c:v>11.20336590277766</c:v>
                </c:pt>
                <c:pt idx="105">
                  <c:v>10.626377996782947</c:v>
                </c:pt>
                <c:pt idx="106">
                  <c:v>10.616573222362709</c:v>
                </c:pt>
                <c:pt idx="107">
                  <c:v>10.605159301646268</c:v>
                </c:pt>
                <c:pt idx="108">
                  <c:v>10.582854322587451</c:v>
                </c:pt>
                <c:pt idx="109">
                  <c:v>10.560366026858745</c:v>
                </c:pt>
                <c:pt idx="110">
                  <c:v>6.9269120645096578</c:v>
                </c:pt>
                <c:pt idx="111">
                  <c:v>7.2960187437307695</c:v>
                </c:pt>
                <c:pt idx="112">
                  <c:v>8.1546217786700534</c:v>
                </c:pt>
                <c:pt idx="113">
                  <c:v>8.2932104675352338</c:v>
                </c:pt>
                <c:pt idx="114">
                  <c:v>8.4485810958205594</c:v>
                </c:pt>
                <c:pt idx="115">
                  <c:v>8.69917518849104</c:v>
                </c:pt>
                <c:pt idx="116">
                  <c:v>11.085977604732467</c:v>
                </c:pt>
                <c:pt idx="117">
                  <c:v>11.089936198994977</c:v>
                </c:pt>
                <c:pt idx="118">
                  <c:v>11.097708115096838</c:v>
                </c:pt>
                <c:pt idx="119">
                  <c:v>11.10853851293059</c:v>
                </c:pt>
                <c:pt idx="120">
                  <c:v>11.164669914971256</c:v>
                </c:pt>
                <c:pt idx="121">
                  <c:v>11.169588727727225</c:v>
                </c:pt>
                <c:pt idx="122">
                  <c:v>11.174699462459099</c:v>
                </c:pt>
                <c:pt idx="123">
                  <c:v>11.198411725787835</c:v>
                </c:pt>
                <c:pt idx="124">
                  <c:v>10.635058036559444</c:v>
                </c:pt>
                <c:pt idx="125">
                  <c:v>10.625330192906516</c:v>
                </c:pt>
                <c:pt idx="126">
                  <c:v>10.614032439648154</c:v>
                </c:pt>
                <c:pt idx="127">
                  <c:v>10.591935863347372</c:v>
                </c:pt>
                <c:pt idx="128">
                  <c:v>10.569648709692846</c:v>
                </c:pt>
                <c:pt idx="129">
                  <c:v>6.1651176440752975</c:v>
                </c:pt>
                <c:pt idx="130">
                  <c:v>7.8650387282269367</c:v>
                </c:pt>
                <c:pt idx="131">
                  <c:v>8.0109312326575655</c:v>
                </c:pt>
                <c:pt idx="132">
                  <c:v>8.205481130220809</c:v>
                </c:pt>
                <c:pt idx="133">
                  <c:v>8.5148855745031629</c:v>
                </c:pt>
                <c:pt idx="134">
                  <c:v>11.070550081966857</c:v>
                </c:pt>
                <c:pt idx="135">
                  <c:v>11.074560603218799</c:v>
                </c:pt>
                <c:pt idx="136">
                  <c:v>11.082405342408784</c:v>
                </c:pt>
                <c:pt idx="137">
                  <c:v>11.093424887174608</c:v>
                </c:pt>
                <c:pt idx="138">
                  <c:v>11.150315846337556</c:v>
                </c:pt>
                <c:pt idx="139">
                  <c:v>11.155293695896788</c:v>
                </c:pt>
                <c:pt idx="140">
                  <c:v>11.160467049489355</c:v>
                </c:pt>
                <c:pt idx="141">
                  <c:v>11.184518541434961</c:v>
                </c:pt>
                <c:pt idx="142">
                  <c:v>10.659163558224821</c:v>
                </c:pt>
                <c:pt idx="143">
                  <c:v>10.64967896248004</c:v>
                </c:pt>
                <c:pt idx="144">
                  <c:v>10.638633404201775</c:v>
                </c:pt>
                <c:pt idx="145">
                  <c:v>10.617066403028835</c:v>
                </c:pt>
                <c:pt idx="146">
                  <c:v>10.595344972292551</c:v>
                </c:pt>
                <c:pt idx="147">
                  <c:v>7.6733723687202522</c:v>
                </c:pt>
                <c:pt idx="148">
                  <c:v>7.8393438227460823</c:v>
                </c:pt>
                <c:pt idx="149">
                  <c:v>8.0691941771130384</c:v>
                </c:pt>
                <c:pt idx="150">
                  <c:v>8.4170895122287792</c:v>
                </c:pt>
                <c:pt idx="151">
                  <c:v>11.063208144414673</c:v>
                </c:pt>
                <c:pt idx="152">
                  <c:v>11.067251772171153</c:v>
                </c:pt>
                <c:pt idx="153">
                  <c:v>11.075173760112738</c:v>
                </c:pt>
                <c:pt idx="154">
                  <c:v>11.086262669130427</c:v>
                </c:pt>
                <c:pt idx="155">
                  <c:v>11.143586272165152</c:v>
                </c:pt>
                <c:pt idx="156">
                  <c:v>11.148604703011651</c:v>
                </c:pt>
                <c:pt idx="157">
                  <c:v>11.153819442188903</c:v>
                </c:pt>
                <c:pt idx="158">
                  <c:v>11.178027276146564</c:v>
                </c:pt>
                <c:pt idx="159">
                  <c:v>10.669912276737378</c:v>
                </c:pt>
                <c:pt idx="160">
                  <c:v>10.660517194429731</c:v>
                </c:pt>
                <c:pt idx="161">
                  <c:v>10.649615590328125</c:v>
                </c:pt>
                <c:pt idx="162">
                  <c:v>10.628300560050267</c:v>
                </c:pt>
                <c:pt idx="163">
                  <c:v>10.606817645127702</c:v>
                </c:pt>
                <c:pt idx="164">
                  <c:v>6.8961138006709506</c:v>
                </c:pt>
                <c:pt idx="165">
                  <c:v>7.4728236765755929</c:v>
                </c:pt>
                <c:pt idx="166">
                  <c:v>7.9845149687076118</c:v>
                </c:pt>
                <c:pt idx="167">
                  <c:v>11.033164308311939</c:v>
                </c:pt>
                <c:pt idx="168">
                  <c:v>11.037382510811733</c:v>
                </c:pt>
                <c:pt idx="169">
                  <c:v>11.045818287285636</c:v>
                </c:pt>
                <c:pt idx="170">
                  <c:v>11.05709559136746</c:v>
                </c:pt>
                <c:pt idx="171">
                  <c:v>11.11651828041189</c:v>
                </c:pt>
                <c:pt idx="172">
                  <c:v>11.121760109158439</c:v>
                </c:pt>
                <c:pt idx="173">
                  <c:v>11.127197332897651</c:v>
                </c:pt>
                <c:pt idx="174">
                  <c:v>11.152020958185879</c:v>
                </c:pt>
                <c:pt idx="175">
                  <c:v>10.710949968894822</c:v>
                </c:pt>
                <c:pt idx="176">
                  <c:v>10.701826793036007</c:v>
                </c:pt>
                <c:pt idx="177">
                  <c:v>10.691591599307978</c:v>
                </c:pt>
                <c:pt idx="178">
                  <c:v>10.671297210009104</c:v>
                </c:pt>
                <c:pt idx="179">
                  <c:v>10.650674647706582</c:v>
                </c:pt>
                <c:pt idx="180">
                  <c:v>6.6737588528753582</c:v>
                </c:pt>
                <c:pt idx="181">
                  <c:v>7.6335505999621569</c:v>
                </c:pt>
                <c:pt idx="182">
                  <c:v>11.022807747758451</c:v>
                </c:pt>
                <c:pt idx="183">
                  <c:v>11.02703110091136</c:v>
                </c:pt>
                <c:pt idx="184">
                  <c:v>11.035353141267274</c:v>
                </c:pt>
                <c:pt idx="185">
                  <c:v>11.046850362033874</c:v>
                </c:pt>
                <c:pt idx="186">
                  <c:v>11.10654985239667</c:v>
                </c:pt>
                <c:pt idx="187">
                  <c:v>11.111786082307821</c:v>
                </c:pt>
                <c:pt idx="188">
                  <c:v>11.11722384647967</c:v>
                </c:pt>
                <c:pt idx="189">
                  <c:v>11.142313342372578</c:v>
                </c:pt>
                <c:pt idx="190">
                  <c:v>10.726187356181192</c:v>
                </c:pt>
                <c:pt idx="191">
                  <c:v>10.717263977393955</c:v>
                </c:pt>
                <c:pt idx="192">
                  <c:v>10.707056320083034</c:v>
                </c:pt>
                <c:pt idx="193">
                  <c:v>10.686994972273979</c:v>
                </c:pt>
                <c:pt idx="194">
                  <c:v>10.666726380001855</c:v>
                </c:pt>
                <c:pt idx="195">
                  <c:v>7.1931108534763357</c:v>
                </c:pt>
                <c:pt idx="196">
                  <c:v>11.01191104937543</c:v>
                </c:pt>
                <c:pt idx="197">
                  <c:v>11.016157777754545</c:v>
                </c:pt>
                <c:pt idx="198">
                  <c:v>11.024453627275967</c:v>
                </c:pt>
                <c:pt idx="199">
                  <c:v>11.03613410694944</c:v>
                </c:pt>
                <c:pt idx="200">
                  <c:v>11.096273359234075</c:v>
                </c:pt>
                <c:pt idx="201">
                  <c:v>11.101530622096451</c:v>
                </c:pt>
                <c:pt idx="202">
                  <c:v>11.106993843507523</c:v>
                </c:pt>
                <c:pt idx="203">
                  <c:v>11.132348155062131</c:v>
                </c:pt>
                <c:pt idx="204">
                  <c:v>10.741449035054613</c:v>
                </c:pt>
                <c:pt idx="205">
                  <c:v>10.732693051519945</c:v>
                </c:pt>
                <c:pt idx="206">
                  <c:v>10.722577917490558</c:v>
                </c:pt>
                <c:pt idx="207">
                  <c:v>10.702789381426312</c:v>
                </c:pt>
                <c:pt idx="208">
                  <c:v>10.682858708021872</c:v>
                </c:pt>
                <c:pt idx="209">
                  <c:v>10.989841133137931</c:v>
                </c:pt>
                <c:pt idx="210">
                  <c:v>10.994174650029779</c:v>
                </c:pt>
                <c:pt idx="211">
                  <c:v>11.002617734287252</c:v>
                </c:pt>
                <c:pt idx="212">
                  <c:v>11.014571752588671</c:v>
                </c:pt>
                <c:pt idx="213">
                  <c:v>11.075932658546737</c:v>
                </c:pt>
                <c:pt idx="214">
                  <c:v>11.081290594706539</c:v>
                </c:pt>
                <c:pt idx="215">
                  <c:v>11.086859176796397</c:v>
                </c:pt>
                <c:pt idx="216">
                  <c:v>11.112724384623208</c:v>
                </c:pt>
                <c:pt idx="217">
                  <c:v>10.769814530914411</c:v>
                </c:pt>
                <c:pt idx="218">
                  <c:v>10.761305069680802</c:v>
                </c:pt>
                <c:pt idx="219">
                  <c:v>10.751475035136018</c:v>
                </c:pt>
                <c:pt idx="220">
                  <c:v>10.732253843747408</c:v>
                </c:pt>
                <c:pt idx="221">
                  <c:v>10.712908371033413</c:v>
                </c:pt>
                <c:pt idx="222">
                  <c:v>5.7842084673374563</c:v>
                </c:pt>
                <c:pt idx="223">
                  <c:v>7.2836335773532372</c:v>
                </c:pt>
                <c:pt idx="224">
                  <c:v>7.4092686811342823</c:v>
                </c:pt>
                <c:pt idx="225">
                  <c:v>8.690185997442013</c:v>
                </c:pt>
                <c:pt idx="226">
                  <c:v>8.7663156846000057</c:v>
                </c:pt>
                <c:pt idx="227">
                  <c:v>8.8382203560363539</c:v>
                </c:pt>
                <c:pt idx="228">
                  <c:v>9.0369296896844933</c:v>
                </c:pt>
                <c:pt idx="229">
                  <c:v>11.577752048097501</c:v>
                </c:pt>
                <c:pt idx="230">
                  <c:v>11.573875867965864</c:v>
                </c:pt>
                <c:pt idx="231">
                  <c:v>11.569723499480762</c:v>
                </c:pt>
                <c:pt idx="232">
                  <c:v>11.561404626768294</c:v>
                </c:pt>
                <c:pt idx="233">
                  <c:v>11.552973161974554</c:v>
                </c:pt>
                <c:pt idx="234">
                  <c:v>7.0556235529322917</c:v>
                </c:pt>
                <c:pt idx="235">
                  <c:v>7.1959776843690335</c:v>
                </c:pt>
                <c:pt idx="236">
                  <c:v>8.634904099401334</c:v>
                </c:pt>
                <c:pt idx="237">
                  <c:v>8.714927580181417</c:v>
                </c:pt>
                <c:pt idx="238">
                  <c:v>8.790329341976209</c:v>
                </c:pt>
                <c:pt idx="239">
                  <c:v>8.9986309692116251</c:v>
                </c:pt>
                <c:pt idx="240">
                  <c:v>11.580241276263727</c:v>
                </c:pt>
                <c:pt idx="241">
                  <c:v>11.576377367692821</c:v>
                </c:pt>
                <c:pt idx="242">
                  <c:v>11.572229042647335</c:v>
                </c:pt>
                <c:pt idx="243">
                  <c:v>11.563926829207647</c:v>
                </c:pt>
                <c:pt idx="244">
                  <c:v>11.555517473708443</c:v>
                </c:pt>
                <c:pt idx="245">
                  <c:v>6.7959884652901428</c:v>
                </c:pt>
                <c:pt idx="246">
                  <c:v>8.4687555274112327</c:v>
                </c:pt>
                <c:pt idx="247">
                  <c:v>8.5568599518539354</c:v>
                </c:pt>
                <c:pt idx="248">
                  <c:v>8.640805822038228</c:v>
                </c:pt>
                <c:pt idx="249">
                  <c:v>8.8898563796266785</c:v>
                </c:pt>
                <c:pt idx="250">
                  <c:v>11.585327879649579</c:v>
                </c:pt>
                <c:pt idx="251">
                  <c:v>11.581498011631933</c:v>
                </c:pt>
                <c:pt idx="252">
                  <c:v>11.577336721963784</c:v>
                </c:pt>
                <c:pt idx="253">
                  <c:v>11.56905450153049</c:v>
                </c:pt>
                <c:pt idx="254">
                  <c:v>11.560693025176418</c:v>
                </c:pt>
                <c:pt idx="255">
                  <c:v>8.3648739870761055</c:v>
                </c:pt>
                <c:pt idx="256">
                  <c:v>8.4692597740622766</c:v>
                </c:pt>
                <c:pt idx="257">
                  <c:v>8.5653934385593953</c:v>
                </c:pt>
                <c:pt idx="258">
                  <c:v>8.8184758517222015</c:v>
                </c:pt>
                <c:pt idx="259">
                  <c:v>11.591833957111898</c:v>
                </c:pt>
                <c:pt idx="260">
                  <c:v>11.588021213425264</c:v>
                </c:pt>
                <c:pt idx="261">
                  <c:v>11.58390528085658</c:v>
                </c:pt>
                <c:pt idx="262">
                  <c:v>11.57568937190285</c:v>
                </c:pt>
                <c:pt idx="263">
                  <c:v>11.567380830444749</c:v>
                </c:pt>
                <c:pt idx="264">
                  <c:v>6.2184215192032433</c:v>
                </c:pt>
                <c:pt idx="265">
                  <c:v>6.9080297036594507</c:v>
                </c:pt>
                <c:pt idx="266">
                  <c:v>7.8220748504839746</c:v>
                </c:pt>
                <c:pt idx="267">
                  <c:v>11.627270918055308</c:v>
                </c:pt>
                <c:pt idx="268">
                  <c:v>11.623615092178891</c:v>
                </c:pt>
                <c:pt idx="269">
                  <c:v>11.619588079161229</c:v>
                </c:pt>
                <c:pt idx="270">
                  <c:v>11.611625525034881</c:v>
                </c:pt>
                <c:pt idx="271">
                  <c:v>11.603620202657387</c:v>
                </c:pt>
                <c:pt idx="272">
                  <c:v>6.2118505080781352</c:v>
                </c:pt>
                <c:pt idx="273">
                  <c:v>7.6436142159589071</c:v>
                </c:pt>
                <c:pt idx="274">
                  <c:v>11.630436713191335</c:v>
                </c:pt>
                <c:pt idx="275">
                  <c:v>11.626797214706173</c:v>
                </c:pt>
                <c:pt idx="276">
                  <c:v>11.622772438904185</c:v>
                </c:pt>
                <c:pt idx="277">
                  <c:v>11.614828646939456</c:v>
                </c:pt>
                <c:pt idx="278">
                  <c:v>11.606850975018006</c:v>
                </c:pt>
                <c:pt idx="279">
                  <c:v>7.4470583593156654</c:v>
                </c:pt>
                <c:pt idx="280">
                  <c:v>11.633719651418</c:v>
                </c:pt>
                <c:pt idx="281">
                  <c:v>11.630096591215313</c:v>
                </c:pt>
                <c:pt idx="282">
                  <c:v>11.626075212809619</c:v>
                </c:pt>
                <c:pt idx="283">
                  <c:v>11.618151551630515</c:v>
                </c:pt>
                <c:pt idx="284">
                  <c:v>11.610202352461506</c:v>
                </c:pt>
                <c:pt idx="285">
                  <c:v>11.64874824073538</c:v>
                </c:pt>
                <c:pt idx="286">
                  <c:v>11.64517739058328</c:v>
                </c:pt>
                <c:pt idx="287">
                  <c:v>11.641220510028504</c:v>
                </c:pt>
                <c:pt idx="288">
                  <c:v>11.633418933676703</c:v>
                </c:pt>
                <c:pt idx="289">
                  <c:v>11.625589868361873</c:v>
                </c:pt>
                <c:pt idx="290">
                  <c:v>6.0918419385258815</c:v>
                </c:pt>
                <c:pt idx="291">
                  <c:v>6.7826809392527618</c:v>
                </c:pt>
                <c:pt idx="292">
                  <c:v>7.492531199941026</c:v>
                </c:pt>
                <c:pt idx="293">
                  <c:v>7.8810058376103065</c:v>
                </c:pt>
                <c:pt idx="294">
                  <c:v>6.3691923860976898</c:v>
                </c:pt>
                <c:pt idx="295">
                  <c:v>7.2873268953485875</c:v>
                </c:pt>
                <c:pt idx="296">
                  <c:v>7.7298799306890258</c:v>
                </c:pt>
                <c:pt idx="297">
                  <c:v>6.8159020212788679</c:v>
                </c:pt>
                <c:pt idx="298">
                  <c:v>7.4788313721526967</c:v>
                </c:pt>
                <c:pt idx="299">
                  <c:v>6.7826809392527618</c:v>
                </c:pt>
              </c:numCache>
            </c:numRef>
          </c:xVal>
          <c:yVal>
            <c:numRef>
              <c:f>IsoldidtZs!$BI$2:$BI$301</c:f>
              <c:numCache>
                <c:formatCode>General</c:formatCode>
                <c:ptCount val="300"/>
                <c:pt idx="0">
                  <c:v>8.5573595376324932E-2</c:v>
                </c:pt>
                <c:pt idx="1">
                  <c:v>0.10677256266546251</c:v>
                </c:pt>
                <c:pt idx="2">
                  <c:v>4.4506418491941639E-2</c:v>
                </c:pt>
                <c:pt idx="3">
                  <c:v>8.3627899517352139E-2</c:v>
                </c:pt>
                <c:pt idx="4">
                  <c:v>-9.5907928388746795E-4</c:v>
                </c:pt>
                <c:pt idx="5">
                  <c:v>3.4047032595230557E-2</c:v>
                </c:pt>
                <c:pt idx="6">
                  <c:v>8.7838616965495928E-2</c:v>
                </c:pt>
                <c:pt idx="7">
                  <c:v>1.7007415001062773E-2</c:v>
                </c:pt>
                <c:pt idx="8">
                  <c:v>-9.0081162235281301E-3</c:v>
                </c:pt>
                <c:pt idx="9">
                  <c:v>7.5660912956443269E-2</c:v>
                </c:pt>
                <c:pt idx="10">
                  <c:v>7.2792166900714148E-2</c:v>
                </c:pt>
                <c:pt idx="11">
                  <c:v>6.0144094785363221E-2</c:v>
                </c:pt>
                <c:pt idx="12">
                  <c:v>6.9554177732095934E-2</c:v>
                </c:pt>
                <c:pt idx="13">
                  <c:v>0.15827343129237834</c:v>
                </c:pt>
                <c:pt idx="14">
                  <c:v>8.4898751823986027E-2</c:v>
                </c:pt>
                <c:pt idx="15">
                  <c:v>0.14995664663442188</c:v>
                </c:pt>
                <c:pt idx="16">
                  <c:v>9.4861412695095831E-3</c:v>
                </c:pt>
                <c:pt idx="17">
                  <c:v>0.22407411034293659</c:v>
                </c:pt>
                <c:pt idx="18">
                  <c:v>8.7779450540843948E-2</c:v>
                </c:pt>
                <c:pt idx="19">
                  <c:v>7.4215393076896632E-2</c:v>
                </c:pt>
                <c:pt idx="20">
                  <c:v>4.0927174653006923E-2</c:v>
                </c:pt>
                <c:pt idx="21">
                  <c:v>8.2213602992104159E-2</c:v>
                </c:pt>
                <c:pt idx="22">
                  <c:v>5.19361937582314E-2</c:v>
                </c:pt>
                <c:pt idx="23">
                  <c:v>0.13477237600909633</c:v>
                </c:pt>
                <c:pt idx="24">
                  <c:v>4.4106177245376438E-2</c:v>
                </c:pt>
                <c:pt idx="25">
                  <c:v>0.16150763691271272</c:v>
                </c:pt>
                <c:pt idx="26">
                  <c:v>3.0236408348623758E-2</c:v>
                </c:pt>
                <c:pt idx="27">
                  <c:v>0.10304539803944711</c:v>
                </c:pt>
                <c:pt idx="28">
                  <c:v>7.2780658193845021E-2</c:v>
                </c:pt>
                <c:pt idx="29">
                  <c:v>0.22357985204472428</c:v>
                </c:pt>
                <c:pt idx="30">
                  <c:v>0.1678654805824846</c:v>
                </c:pt>
                <c:pt idx="31">
                  <c:v>-7.2776475656958833E-3</c:v>
                </c:pt>
                <c:pt idx="32">
                  <c:v>0.19957151305553655</c:v>
                </c:pt>
                <c:pt idx="33">
                  <c:v>0.11303790339276214</c:v>
                </c:pt>
                <c:pt idx="34">
                  <c:v>1.27854029265447E-2</c:v>
                </c:pt>
                <c:pt idx="35">
                  <c:v>3.2539448169617319E-2</c:v>
                </c:pt>
                <c:pt idx="36">
                  <c:v>0.11429055349040373</c:v>
                </c:pt>
                <c:pt idx="37">
                  <c:v>3.6105156384531781E-2</c:v>
                </c:pt>
                <c:pt idx="38">
                  <c:v>0.11352870565650312</c:v>
                </c:pt>
                <c:pt idx="39">
                  <c:v>4.7305753583618465E-2</c:v>
                </c:pt>
                <c:pt idx="40">
                  <c:v>4.9862153099298062E-2</c:v>
                </c:pt>
                <c:pt idx="41">
                  <c:v>0.19551300060612509</c:v>
                </c:pt>
                <c:pt idx="42">
                  <c:v>8.6699021318861411E-2</c:v>
                </c:pt>
                <c:pt idx="43">
                  <c:v>3.0645204510927931E-2</c:v>
                </c:pt>
                <c:pt idx="44">
                  <c:v>0.18318691395273168</c:v>
                </c:pt>
                <c:pt idx="45">
                  <c:v>4.9193537387487107E-2</c:v>
                </c:pt>
                <c:pt idx="46">
                  <c:v>5.766047617989959E-2</c:v>
                </c:pt>
                <c:pt idx="47">
                  <c:v>0.2722970050128502</c:v>
                </c:pt>
                <c:pt idx="48">
                  <c:v>-1.0453568502341267E-2</c:v>
                </c:pt>
                <c:pt idx="49">
                  <c:v>4.8541164677584084E-2</c:v>
                </c:pt>
                <c:pt idx="50">
                  <c:v>7.1243016834584005E-2</c:v>
                </c:pt>
                <c:pt idx="51">
                  <c:v>0.11869336614833874</c:v>
                </c:pt>
                <c:pt idx="52">
                  <c:v>5.9680124957480339E-2</c:v>
                </c:pt>
                <c:pt idx="53">
                  <c:v>-3.1731138848786415E-2</c:v>
                </c:pt>
                <c:pt idx="54">
                  <c:v>6.450340230537515E-3</c:v>
                </c:pt>
                <c:pt idx="55">
                  <c:v>3.0288418939998063E-2</c:v>
                </c:pt>
                <c:pt idx="56">
                  <c:v>1.9498936662609063E-2</c:v>
                </c:pt>
                <c:pt idx="57">
                  <c:v>8.5209938772690466E-3</c:v>
                </c:pt>
                <c:pt idx="58">
                  <c:v>6.628649657997916E-3</c:v>
                </c:pt>
                <c:pt idx="59">
                  <c:v>-1.4241256566385429E-2</c:v>
                </c:pt>
                <c:pt idx="60">
                  <c:v>0.13857480037937311</c:v>
                </c:pt>
                <c:pt idx="61">
                  <c:v>-3.5215548252475752E-3</c:v>
                </c:pt>
                <c:pt idx="62">
                  <c:v>5.5400059946723403E-2</c:v>
                </c:pt>
                <c:pt idx="63">
                  <c:v>2.196196257575293E-2</c:v>
                </c:pt>
                <c:pt idx="64">
                  <c:v>0.103365485403578</c:v>
                </c:pt>
                <c:pt idx="65">
                  <c:v>1.2986843936585752E-3</c:v>
                </c:pt>
                <c:pt idx="66">
                  <c:v>0.13013505113861107</c:v>
                </c:pt>
                <c:pt idx="67">
                  <c:v>4.6684209094011088E-2</c:v>
                </c:pt>
                <c:pt idx="68">
                  <c:v>0.15948616211239827</c:v>
                </c:pt>
                <c:pt idx="69">
                  <c:v>0.15532274518548131</c:v>
                </c:pt>
                <c:pt idx="70">
                  <c:v>8.4708110471012801E-2</c:v>
                </c:pt>
                <c:pt idx="71">
                  <c:v>0.10918482679524337</c:v>
                </c:pt>
                <c:pt idx="72">
                  <c:v>0.16184500987568259</c:v>
                </c:pt>
                <c:pt idx="73">
                  <c:v>0.19135978231474055</c:v>
                </c:pt>
                <c:pt idx="74">
                  <c:v>5.3769650169551542E-2</c:v>
                </c:pt>
                <c:pt idx="75">
                  <c:v>0.2389547186829416</c:v>
                </c:pt>
                <c:pt idx="76">
                  <c:v>7.7501446545691993E-2</c:v>
                </c:pt>
                <c:pt idx="77">
                  <c:v>7.9128150784418261E-2</c:v>
                </c:pt>
                <c:pt idx="78">
                  <c:v>5.6262899610661499E-2</c:v>
                </c:pt>
                <c:pt idx="79">
                  <c:v>0.37663871631192974</c:v>
                </c:pt>
                <c:pt idx="80">
                  <c:v>0.25174775279984679</c:v>
                </c:pt>
                <c:pt idx="81">
                  <c:v>0.21427305115246656</c:v>
                </c:pt>
                <c:pt idx="82">
                  <c:v>0.10633298188822275</c:v>
                </c:pt>
                <c:pt idx="83">
                  <c:v>0.28680420887920638</c:v>
                </c:pt>
                <c:pt idx="84">
                  <c:v>0.30176297760056442</c:v>
                </c:pt>
                <c:pt idx="85">
                  <c:v>1.5333567536942911E-2</c:v>
                </c:pt>
                <c:pt idx="86">
                  <c:v>0.11205141236089627</c:v>
                </c:pt>
                <c:pt idx="87">
                  <c:v>0.23019539193410091</c:v>
                </c:pt>
                <c:pt idx="88">
                  <c:v>0.14877827430527632</c:v>
                </c:pt>
                <c:pt idx="89">
                  <c:v>9.3300038702821372E-2</c:v>
                </c:pt>
                <c:pt idx="90">
                  <c:v>-1.9126060937774338E-2</c:v>
                </c:pt>
                <c:pt idx="91">
                  <c:v>-1.2841939212780932E-2</c:v>
                </c:pt>
                <c:pt idx="92">
                  <c:v>0.10945678776757324</c:v>
                </c:pt>
                <c:pt idx="93">
                  <c:v>6.8477665077128047E-2</c:v>
                </c:pt>
                <c:pt idx="94">
                  <c:v>-3.1439474652771054E-2</c:v>
                </c:pt>
                <c:pt idx="95">
                  <c:v>3.2408329883368829E-2</c:v>
                </c:pt>
                <c:pt idx="96">
                  <c:v>-3.4581297908903089E-2</c:v>
                </c:pt>
                <c:pt idx="97">
                  <c:v>4.4567747093855435E-3</c:v>
                </c:pt>
                <c:pt idx="98">
                  <c:v>1.3397109791442876E-2</c:v>
                </c:pt>
                <c:pt idx="99">
                  <c:v>-5.1997296140600686E-5</c:v>
                </c:pt>
                <c:pt idx="100">
                  <c:v>4.8322422044123889E-2</c:v>
                </c:pt>
                <c:pt idx="101">
                  <c:v>0.13011717054824246</c:v>
                </c:pt>
                <c:pt idx="102">
                  <c:v>1.0224481982141253E-2</c:v>
                </c:pt>
                <c:pt idx="103">
                  <c:v>-4.5541646965134514E-3</c:v>
                </c:pt>
                <c:pt idx="104">
                  <c:v>-1.1238265870120213E-2</c:v>
                </c:pt>
                <c:pt idx="105">
                  <c:v>0.16193005878204167</c:v>
                </c:pt>
                <c:pt idx="106">
                  <c:v>2.6750969766290947E-2</c:v>
                </c:pt>
                <c:pt idx="107">
                  <c:v>0.13956347881380557</c:v>
                </c:pt>
                <c:pt idx="108">
                  <c:v>0.10334478973006669</c:v>
                </c:pt>
                <c:pt idx="109">
                  <c:v>2.5677844845712412E-2</c:v>
                </c:pt>
                <c:pt idx="110">
                  <c:v>-8.6966446016891116E-2</c:v>
                </c:pt>
                <c:pt idx="111">
                  <c:v>2.7590813338128756E-2</c:v>
                </c:pt>
                <c:pt idx="112">
                  <c:v>3.131058949713296E-2</c:v>
                </c:pt>
                <c:pt idx="113">
                  <c:v>-1.4660861048459962E-2</c:v>
                </c:pt>
                <c:pt idx="114">
                  <c:v>8.0265918258438498E-2</c:v>
                </c:pt>
                <c:pt idx="115">
                  <c:v>-6.399643569842714E-2</c:v>
                </c:pt>
                <c:pt idx="116">
                  <c:v>-1.2803932989130972E-2</c:v>
                </c:pt>
                <c:pt idx="117">
                  <c:v>9.5238668934540874E-2</c:v>
                </c:pt>
                <c:pt idx="118">
                  <c:v>8.8308626913654681E-2</c:v>
                </c:pt>
                <c:pt idx="119">
                  <c:v>0.14509367438803331</c:v>
                </c:pt>
                <c:pt idx="120">
                  <c:v>0.13498617586837791</c:v>
                </c:pt>
                <c:pt idx="121">
                  <c:v>4.0486364946430563E-2</c:v>
                </c:pt>
                <c:pt idx="122">
                  <c:v>0.20853223759743791</c:v>
                </c:pt>
                <c:pt idx="123">
                  <c:v>6.5144220527459412E-2</c:v>
                </c:pt>
                <c:pt idx="124">
                  <c:v>0.14971205461592144</c:v>
                </c:pt>
                <c:pt idx="125">
                  <c:v>1.2032049030928712E-2</c:v>
                </c:pt>
                <c:pt idx="126">
                  <c:v>0.11834931640898036</c:v>
                </c:pt>
                <c:pt idx="127">
                  <c:v>6.0154210031391167E-2</c:v>
                </c:pt>
                <c:pt idx="128">
                  <c:v>0.10814497639097127</c:v>
                </c:pt>
                <c:pt idx="129">
                  <c:v>0.10290914344767192</c:v>
                </c:pt>
                <c:pt idx="130">
                  <c:v>6.2937598122427024E-2</c:v>
                </c:pt>
                <c:pt idx="131">
                  <c:v>1.4449823282840784E-2</c:v>
                </c:pt>
                <c:pt idx="132">
                  <c:v>8.3665476801973129E-2</c:v>
                </c:pt>
                <c:pt idx="133">
                  <c:v>-2.7457784373775208E-2</c:v>
                </c:pt>
                <c:pt idx="134">
                  <c:v>2.1311711483526754E-2</c:v>
                </c:pt>
                <c:pt idx="135">
                  <c:v>0.14724157236340943</c:v>
                </c:pt>
                <c:pt idx="136">
                  <c:v>3.2581029214815052E-2</c:v>
                </c:pt>
                <c:pt idx="137">
                  <c:v>0.13798526536678402</c:v>
                </c:pt>
                <c:pt idx="138">
                  <c:v>0.11574890740288242</c:v>
                </c:pt>
                <c:pt idx="139">
                  <c:v>2.7197097551881159E-2</c:v>
                </c:pt>
                <c:pt idx="140">
                  <c:v>0.17707020164389625</c:v>
                </c:pt>
                <c:pt idx="141">
                  <c:v>6.6261771529957686E-2</c:v>
                </c:pt>
                <c:pt idx="142">
                  <c:v>0.19166785833452502</c:v>
                </c:pt>
                <c:pt idx="143">
                  <c:v>2.7332172447978469E-2</c:v>
                </c:pt>
                <c:pt idx="144">
                  <c:v>0.12087894843620574</c:v>
                </c:pt>
                <c:pt idx="145">
                  <c:v>7.4621733149931216E-2</c:v>
                </c:pt>
                <c:pt idx="146">
                  <c:v>8.7403302661310855E-2</c:v>
                </c:pt>
                <c:pt idx="147">
                  <c:v>-9.0938842001534501E-2</c:v>
                </c:pt>
                <c:pt idx="148">
                  <c:v>2.3655827753498258E-3</c:v>
                </c:pt>
                <c:pt idx="149">
                  <c:v>3.2829519093919318E-2</c:v>
                </c:pt>
                <c:pt idx="150">
                  <c:v>-8.4481317468004913E-2</c:v>
                </c:pt>
                <c:pt idx="151">
                  <c:v>-1.0211646443640957E-2</c:v>
                </c:pt>
                <c:pt idx="152">
                  <c:v>-1.1902621027107462E-2</c:v>
                </c:pt>
                <c:pt idx="153">
                  <c:v>0.21436005046880371</c:v>
                </c:pt>
                <c:pt idx="154">
                  <c:v>0.12457982886144164</c:v>
                </c:pt>
                <c:pt idx="155">
                  <c:v>0.41361138126795288</c:v>
                </c:pt>
                <c:pt idx="156">
                  <c:v>0.12615148989842112</c:v>
                </c:pt>
                <c:pt idx="157">
                  <c:v>0.37024217660229269</c:v>
                </c:pt>
                <c:pt idx="158">
                  <c:v>5.5145045513681532E-2</c:v>
                </c:pt>
                <c:pt idx="159">
                  <c:v>0.13932069143094122</c:v>
                </c:pt>
                <c:pt idx="160">
                  <c:v>5.1325721735107972E-2</c:v>
                </c:pt>
                <c:pt idx="161">
                  <c:v>6.8586132316609261E-2</c:v>
                </c:pt>
                <c:pt idx="162">
                  <c:v>9.2320766547021121E-2</c:v>
                </c:pt>
                <c:pt idx="163">
                  <c:v>0.19757323759134493</c:v>
                </c:pt>
                <c:pt idx="164">
                  <c:v>-8.1579012621190716E-3</c:v>
                </c:pt>
                <c:pt idx="165">
                  <c:v>-9.3561659108481646E-2</c:v>
                </c:pt>
                <c:pt idx="166">
                  <c:v>-1.7000001965999999E-2</c:v>
                </c:pt>
                <c:pt idx="167">
                  <c:v>8.1691505909280704E-2</c:v>
                </c:pt>
                <c:pt idx="168">
                  <c:v>-2.8469723230454755E-2</c:v>
                </c:pt>
                <c:pt idx="169">
                  <c:v>-1.2632381313475397E-2</c:v>
                </c:pt>
                <c:pt idx="170">
                  <c:v>4.2733295933965784E-2</c:v>
                </c:pt>
                <c:pt idx="171">
                  <c:v>0.25207531483433793</c:v>
                </c:pt>
                <c:pt idx="172">
                  <c:v>3.0130512058222903E-3</c:v>
                </c:pt>
                <c:pt idx="173">
                  <c:v>0.12403501593881652</c:v>
                </c:pt>
                <c:pt idx="174">
                  <c:v>-1.4986973202720605E-2</c:v>
                </c:pt>
                <c:pt idx="175">
                  <c:v>0.16866801063487891</c:v>
                </c:pt>
                <c:pt idx="176">
                  <c:v>2.6304176031692272E-2</c:v>
                </c:pt>
                <c:pt idx="177">
                  <c:v>-2.0175564942273645E-2</c:v>
                </c:pt>
                <c:pt idx="178">
                  <c:v>1.8345494075775088E-2</c:v>
                </c:pt>
                <c:pt idx="179">
                  <c:v>0.13460371128873963</c:v>
                </c:pt>
                <c:pt idx="180">
                  <c:v>2.870823926466896E-4</c:v>
                </c:pt>
                <c:pt idx="181">
                  <c:v>-1.9405956128222476E-2</c:v>
                </c:pt>
                <c:pt idx="182">
                  <c:v>-4.9060852497926945E-2</c:v>
                </c:pt>
                <c:pt idx="183">
                  <c:v>-8.073956340644825E-2</c:v>
                </c:pt>
                <c:pt idx="184">
                  <c:v>1.7660479969388774E-2</c:v>
                </c:pt>
                <c:pt idx="185">
                  <c:v>-2.6587781340466497E-2</c:v>
                </c:pt>
                <c:pt idx="186">
                  <c:v>7.5118531818132953E-2</c:v>
                </c:pt>
                <c:pt idx="187">
                  <c:v>-3.3981628262606298E-2</c:v>
                </c:pt>
                <c:pt idx="188">
                  <c:v>4.5149409333811313E-2</c:v>
                </c:pt>
                <c:pt idx="189">
                  <c:v>2.598617791421114E-2</c:v>
                </c:pt>
                <c:pt idx="190">
                  <c:v>-2.6919304364072309E-2</c:v>
                </c:pt>
                <c:pt idx="191">
                  <c:v>-3.3684782178055178E-2</c:v>
                </c:pt>
                <c:pt idx="192">
                  <c:v>5.8481079650701248E-2</c:v>
                </c:pt>
                <c:pt idx="193">
                  <c:v>-8.3742792120542007E-3</c:v>
                </c:pt>
                <c:pt idx="194">
                  <c:v>1.8057282011029633E-2</c:v>
                </c:pt>
                <c:pt idx="195">
                  <c:v>6.3125989331073822E-3</c:v>
                </c:pt>
                <c:pt idx="196">
                  <c:v>7.6505061726800244E-2</c:v>
                </c:pt>
                <c:pt idx="197">
                  <c:v>-5.3103830952520734E-2</c:v>
                </c:pt>
                <c:pt idx="198">
                  <c:v>-5.171923303051567E-2</c:v>
                </c:pt>
                <c:pt idx="199">
                  <c:v>4.16655815983525E-2</c:v>
                </c:pt>
                <c:pt idx="200">
                  <c:v>0.23865393000118912</c:v>
                </c:pt>
                <c:pt idx="201">
                  <c:v>-7.1551789769614849E-2</c:v>
                </c:pt>
                <c:pt idx="202">
                  <c:v>8.1797991533848924E-2</c:v>
                </c:pt>
                <c:pt idx="203">
                  <c:v>-0.12083815773394277</c:v>
                </c:pt>
                <c:pt idx="204">
                  <c:v>0.17464643142414135</c:v>
                </c:pt>
                <c:pt idx="205">
                  <c:v>3.8928656769139668E-2</c:v>
                </c:pt>
                <c:pt idx="206">
                  <c:v>7.2188293419337135E-2</c:v>
                </c:pt>
                <c:pt idx="207">
                  <c:v>9.9555999287487706E-2</c:v>
                </c:pt>
                <c:pt idx="208">
                  <c:v>0.17262163017859031</c:v>
                </c:pt>
                <c:pt idx="209">
                  <c:v>-2.7403868598372263E-2</c:v>
                </c:pt>
                <c:pt idx="210">
                  <c:v>-8.558126254173971E-3</c:v>
                </c:pt>
                <c:pt idx="211">
                  <c:v>5.4807814016286233E-2</c:v>
                </c:pt>
                <c:pt idx="212">
                  <c:v>7.2551686265761139E-2</c:v>
                </c:pt>
                <c:pt idx="213">
                  <c:v>0.2075034262909721</c:v>
                </c:pt>
                <c:pt idx="214">
                  <c:v>3.0512819998435238E-3</c:v>
                </c:pt>
                <c:pt idx="215">
                  <c:v>0.1459715661535006</c:v>
                </c:pt>
                <c:pt idx="216">
                  <c:v>-3.429974177175095E-2</c:v>
                </c:pt>
                <c:pt idx="217">
                  <c:v>9.174238809913457E-2</c:v>
                </c:pt>
                <c:pt idx="218">
                  <c:v>-2.1595335407551967E-4</c:v>
                </c:pt>
                <c:pt idx="219">
                  <c:v>7.5106973143827818E-2</c:v>
                </c:pt>
                <c:pt idx="220">
                  <c:v>3.6709897469391135E-2</c:v>
                </c:pt>
                <c:pt idx="221">
                  <c:v>6.0960678675326938E-2</c:v>
                </c:pt>
                <c:pt idx="222">
                  <c:v>-5.1575333371270314E-2</c:v>
                </c:pt>
                <c:pt idx="223">
                  <c:v>0.1047148123476184</c:v>
                </c:pt>
                <c:pt idx="224">
                  <c:v>5.289835112361245E-3</c:v>
                </c:pt>
                <c:pt idx="225">
                  <c:v>0.17309896380168524</c:v>
                </c:pt>
                <c:pt idx="226">
                  <c:v>1.269822301842807E-2</c:v>
                </c:pt>
                <c:pt idx="227">
                  <c:v>0.12460891724902665</c:v>
                </c:pt>
                <c:pt idx="228">
                  <c:v>6.5662954252155042E-2</c:v>
                </c:pt>
                <c:pt idx="229">
                  <c:v>-1.3935069596462788E-2</c:v>
                </c:pt>
                <c:pt idx="230">
                  <c:v>-1.0578890502744655E-2</c:v>
                </c:pt>
                <c:pt idx="231">
                  <c:v>0.12971117804022222</c:v>
                </c:pt>
                <c:pt idx="232">
                  <c:v>-8.5266706325599854E-3</c:v>
                </c:pt>
                <c:pt idx="233">
                  <c:v>7.9096709726222375E-2</c:v>
                </c:pt>
                <c:pt idx="234">
                  <c:v>0.16350232816815868</c:v>
                </c:pt>
                <c:pt idx="235">
                  <c:v>-6.9435901349038778E-2</c:v>
                </c:pt>
                <c:pt idx="236">
                  <c:v>0.1724099120223602</c:v>
                </c:pt>
                <c:pt idx="237">
                  <c:v>-2.3304921273493182E-2</c:v>
                </c:pt>
                <c:pt idx="238">
                  <c:v>2.94303852849103E-2</c:v>
                </c:pt>
                <c:pt idx="239">
                  <c:v>4.0005907233553087E-2</c:v>
                </c:pt>
                <c:pt idx="240">
                  <c:v>-6.15844583371652E-2</c:v>
                </c:pt>
                <c:pt idx="241">
                  <c:v>3.7389275049559607E-3</c:v>
                </c:pt>
                <c:pt idx="242">
                  <c:v>0.13454321021270416</c:v>
                </c:pt>
                <c:pt idx="243">
                  <c:v>-3.562962777232373E-2</c:v>
                </c:pt>
                <c:pt idx="244">
                  <c:v>5.2125451230302891E-2</c:v>
                </c:pt>
                <c:pt idx="245">
                  <c:v>7.9596490015891669E-2</c:v>
                </c:pt>
                <c:pt idx="246">
                  <c:v>0.21613371633437836</c:v>
                </c:pt>
                <c:pt idx="247">
                  <c:v>-5.5599145179302525E-3</c:v>
                </c:pt>
                <c:pt idx="248">
                  <c:v>7.6732246838714116E-2</c:v>
                </c:pt>
                <c:pt idx="249">
                  <c:v>-1.6163830758002793E-3</c:v>
                </c:pt>
                <c:pt idx="250">
                  <c:v>0.31537236218514919</c:v>
                </c:pt>
                <c:pt idx="251">
                  <c:v>3.760702916505837E-2</c:v>
                </c:pt>
                <c:pt idx="252">
                  <c:v>0.14313149441580264</c:v>
                </c:pt>
                <c:pt idx="253">
                  <c:v>0.12682531615901307</c:v>
                </c:pt>
                <c:pt idx="254">
                  <c:v>0.13488699362760953</c:v>
                </c:pt>
                <c:pt idx="255">
                  <c:v>0.23517023733796111</c:v>
                </c:pt>
                <c:pt idx="256">
                  <c:v>-4.0461806541747587E-2</c:v>
                </c:pt>
                <c:pt idx="257">
                  <c:v>0.10221136666493987</c:v>
                </c:pt>
                <c:pt idx="258">
                  <c:v>8.5705600069485161E-2</c:v>
                </c:pt>
                <c:pt idx="259">
                  <c:v>3.1737270167626355E-2</c:v>
                </c:pt>
                <c:pt idx="260">
                  <c:v>-6.9976872976137165E-3</c:v>
                </c:pt>
                <c:pt idx="261">
                  <c:v>0.14409276304122737</c:v>
                </c:pt>
                <c:pt idx="262">
                  <c:v>-3.437340973370915E-2</c:v>
                </c:pt>
                <c:pt idx="263">
                  <c:v>0.20031304164126004</c:v>
                </c:pt>
                <c:pt idx="264">
                  <c:v>0.18108097254931607</c:v>
                </c:pt>
                <c:pt idx="265">
                  <c:v>0.25636821639686158</c:v>
                </c:pt>
                <c:pt idx="266">
                  <c:v>0.33720766968831023</c:v>
                </c:pt>
                <c:pt idx="267">
                  <c:v>0.25460754621346898</c:v>
                </c:pt>
                <c:pt idx="268">
                  <c:v>0.15186538840324962</c:v>
                </c:pt>
                <c:pt idx="269">
                  <c:v>0.39620344359617332</c:v>
                </c:pt>
                <c:pt idx="270">
                  <c:v>0.2037953259035086</c:v>
                </c:pt>
                <c:pt idx="271">
                  <c:v>0.280254002394075</c:v>
                </c:pt>
                <c:pt idx="272">
                  <c:v>4.9073563136394251E-2</c:v>
                </c:pt>
                <c:pt idx="273">
                  <c:v>5.6770469299193948E-3</c:v>
                </c:pt>
                <c:pt idx="274">
                  <c:v>2.7441946961391815E-2</c:v>
                </c:pt>
                <c:pt idx="275">
                  <c:v>-2.6870063798398618E-2</c:v>
                </c:pt>
                <c:pt idx="276">
                  <c:v>6.3494899478462097E-2</c:v>
                </c:pt>
                <c:pt idx="277">
                  <c:v>5.0655302725737721E-3</c:v>
                </c:pt>
                <c:pt idx="278">
                  <c:v>0.10227575853106323</c:v>
                </c:pt>
                <c:pt idx="279">
                  <c:v>6.814669072133013E-2</c:v>
                </c:pt>
                <c:pt idx="280">
                  <c:v>0.22613782524838488</c:v>
                </c:pt>
                <c:pt idx="281">
                  <c:v>0.10460864820202849</c:v>
                </c:pt>
                <c:pt idx="282">
                  <c:v>0.17868374029353942</c:v>
                </c:pt>
                <c:pt idx="283">
                  <c:v>0.1762228895326749</c:v>
                </c:pt>
                <c:pt idx="284">
                  <c:v>3.0078285949732182E-2</c:v>
                </c:pt>
                <c:pt idx="285">
                  <c:v>0.27306150923988043</c:v>
                </c:pt>
                <c:pt idx="286">
                  <c:v>5.0177479994119013E-2</c:v>
                </c:pt>
                <c:pt idx="287">
                  <c:v>0.1312626701419056</c:v>
                </c:pt>
                <c:pt idx="288">
                  <c:v>0.11066191007192648</c:v>
                </c:pt>
                <c:pt idx="289">
                  <c:v>0.17095881620747516</c:v>
                </c:pt>
                <c:pt idx="290">
                  <c:v>2.1017648290050692E-2</c:v>
                </c:pt>
                <c:pt idx="291">
                  <c:v>0.1752220875940031</c:v>
                </c:pt>
                <c:pt idx="292">
                  <c:v>4.5813972702163683E-2</c:v>
                </c:pt>
                <c:pt idx="293">
                  <c:v>0.16716757608473634</c:v>
                </c:pt>
                <c:pt idx="294">
                  <c:v>5.5706462929395406E-2</c:v>
                </c:pt>
                <c:pt idx="295">
                  <c:v>-2.8954630818261093E-2</c:v>
                </c:pt>
                <c:pt idx="296">
                  <c:v>6.795390710936916E-2</c:v>
                </c:pt>
                <c:pt idx="297">
                  <c:v>0.12192270625707513</c:v>
                </c:pt>
                <c:pt idx="298">
                  <c:v>8.6752165082000884E-2</c:v>
                </c:pt>
                <c:pt idx="299">
                  <c:v>0.15110563696430421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09-4ABE-9FB9-371C6DEB7E6B}"/>
            </c:ext>
          </c:extLst>
        </c:ser>
        <c:ser>
          <c:idx val="1"/>
          <c:order val="1"/>
          <c:tx>
            <c:strRef>
              <c:f>IsoldidtZs!$BJ$1</c:f>
              <c:strCache>
                <c:ptCount val="1"/>
                <c:pt idx="0">
                  <c:v>Li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1967869641294838"/>
                  <c:y val="-0.65179243219597549"/>
                </c:manualLayout>
              </c:layout>
              <c:numFmt formatCode="General" sourceLinked="0"/>
            </c:trendlineLbl>
          </c:trendline>
          <c:xVal>
            <c:numRef>
              <c:f>IsoldidtZs!$BH$2:$BH$301</c:f>
              <c:numCache>
                <c:formatCode>General</c:formatCode>
                <c:ptCount val="300"/>
                <c:pt idx="0">
                  <c:v>6.1469158298180888</c:v>
                </c:pt>
                <c:pt idx="1">
                  <c:v>7.3031283303972589</c:v>
                </c:pt>
                <c:pt idx="2">
                  <c:v>11.569528468370306</c:v>
                </c:pt>
                <c:pt idx="3">
                  <c:v>11.575608721724272</c:v>
                </c:pt>
                <c:pt idx="4">
                  <c:v>11.578986795277658</c:v>
                </c:pt>
                <c:pt idx="5">
                  <c:v>11.588420794736443</c:v>
                </c:pt>
                <c:pt idx="6">
                  <c:v>11.592694026514415</c:v>
                </c:pt>
                <c:pt idx="7">
                  <c:v>11.609258688681198</c:v>
                </c:pt>
                <c:pt idx="8">
                  <c:v>11.615480664395449</c:v>
                </c:pt>
                <c:pt idx="9">
                  <c:v>11.621751385731278</c:v>
                </c:pt>
                <c:pt idx="10">
                  <c:v>11.633609461857578</c:v>
                </c:pt>
                <c:pt idx="11">
                  <c:v>12.054891858891301</c:v>
                </c:pt>
                <c:pt idx="12">
                  <c:v>12.05645200321065</c:v>
                </c:pt>
                <c:pt idx="13">
                  <c:v>12.059682431308662</c:v>
                </c:pt>
                <c:pt idx="14">
                  <c:v>12.063701828190519</c:v>
                </c:pt>
                <c:pt idx="15">
                  <c:v>12.086039731922993</c:v>
                </c:pt>
                <c:pt idx="16">
                  <c:v>12.088051355158118</c:v>
                </c:pt>
                <c:pt idx="17">
                  <c:v>12.090136832731025</c:v>
                </c:pt>
                <c:pt idx="18">
                  <c:v>12.099681642168804</c:v>
                </c:pt>
                <c:pt idx="19">
                  <c:v>11.086267547674876</c:v>
                </c:pt>
                <c:pt idx="20">
                  <c:v>11.0924838612359</c:v>
                </c:pt>
                <c:pt idx="21">
                  <c:v>11.099379230527918</c:v>
                </c:pt>
                <c:pt idx="22">
                  <c:v>11.112706495890768</c:v>
                </c:pt>
                <c:pt idx="23">
                  <c:v>11.125726479100599</c:v>
                </c:pt>
                <c:pt idx="24">
                  <c:v>6.9297340557387006</c:v>
                </c:pt>
                <c:pt idx="25">
                  <c:v>11.565783894780107</c:v>
                </c:pt>
                <c:pt idx="26">
                  <c:v>11.571888591759212</c:v>
                </c:pt>
                <c:pt idx="27">
                  <c:v>11.575280762872866</c:v>
                </c:pt>
                <c:pt idx="28">
                  <c:v>11.584747065282825</c:v>
                </c:pt>
                <c:pt idx="29">
                  <c:v>11.589038434964765</c:v>
                </c:pt>
                <c:pt idx="30">
                  <c:v>11.605687656810419</c:v>
                </c:pt>
                <c:pt idx="31">
                  <c:v>11.611917084115746</c:v>
                </c:pt>
                <c:pt idx="32">
                  <c:v>11.618202493950916</c:v>
                </c:pt>
                <c:pt idx="33">
                  <c:v>11.63010196131007</c:v>
                </c:pt>
                <c:pt idx="34">
                  <c:v>12.052637260443525</c:v>
                </c:pt>
                <c:pt idx="35">
                  <c:v>12.054199298659393</c:v>
                </c:pt>
                <c:pt idx="36">
                  <c:v>12.05742809634709</c:v>
                </c:pt>
                <c:pt idx="37">
                  <c:v>12.061461412138412</c:v>
                </c:pt>
                <c:pt idx="38">
                  <c:v>12.083834224282922</c:v>
                </c:pt>
                <c:pt idx="39">
                  <c:v>12.085847414733845</c:v>
                </c:pt>
                <c:pt idx="40">
                  <c:v>12.08793479691445</c:v>
                </c:pt>
                <c:pt idx="41">
                  <c:v>12.097501739020961</c:v>
                </c:pt>
                <c:pt idx="42">
                  <c:v>11.080231026119312</c:v>
                </c:pt>
                <c:pt idx="43">
                  <c:v>11.086495108419477</c:v>
                </c:pt>
                <c:pt idx="44">
                  <c:v>11.093410253227278</c:v>
                </c:pt>
                <c:pt idx="45">
                  <c:v>11.10680462486552</c:v>
                </c:pt>
                <c:pt idx="46">
                  <c:v>11.119905815045014</c:v>
                </c:pt>
                <c:pt idx="47">
                  <c:v>11.558562721602126</c:v>
                </c:pt>
                <c:pt idx="48">
                  <c:v>11.564716096057575</c:v>
                </c:pt>
                <c:pt idx="49">
                  <c:v>11.568136806490728</c:v>
                </c:pt>
                <c:pt idx="50">
                  <c:v>11.577663254524506</c:v>
                </c:pt>
                <c:pt idx="51">
                  <c:v>11.581991757033441</c:v>
                </c:pt>
                <c:pt idx="52">
                  <c:v>11.598825059855288</c:v>
                </c:pt>
                <c:pt idx="53">
                  <c:v>11.605056179191408</c:v>
                </c:pt>
                <c:pt idx="54">
                  <c:v>11.611363341732607</c:v>
                </c:pt>
                <c:pt idx="55">
                  <c:v>11.623342236739962</c:v>
                </c:pt>
                <c:pt idx="56">
                  <c:v>12.048331872697188</c:v>
                </c:pt>
                <c:pt idx="57">
                  <c:v>12.049896192064686</c:v>
                </c:pt>
                <c:pt idx="58">
                  <c:v>12.053114512947777</c:v>
                </c:pt>
                <c:pt idx="59">
                  <c:v>12.057178491943173</c:v>
                </c:pt>
                <c:pt idx="60">
                  <c:v>12.079605924615215</c:v>
                </c:pt>
                <c:pt idx="61">
                  <c:v>12.081619734209657</c:v>
                </c:pt>
                <c:pt idx="62">
                  <c:v>12.08370852956474</c:v>
                </c:pt>
                <c:pt idx="63">
                  <c:v>12.093318972591881</c:v>
                </c:pt>
                <c:pt idx="64">
                  <c:v>11.068617018386499</c:v>
                </c:pt>
                <c:pt idx="65">
                  <c:v>11.074982270251033</c:v>
                </c:pt>
                <c:pt idx="66">
                  <c:v>11.081916373469815</c:v>
                </c:pt>
                <c:pt idx="67">
                  <c:v>11.095429396468557</c:v>
                </c:pt>
                <c:pt idx="68">
                  <c:v>11.108691554082997</c:v>
                </c:pt>
                <c:pt idx="69">
                  <c:v>6.4770398139611327</c:v>
                </c:pt>
                <c:pt idx="70">
                  <c:v>6.9240353384940017</c:v>
                </c:pt>
                <c:pt idx="71">
                  <c:v>7.6101127321468791</c:v>
                </c:pt>
                <c:pt idx="72">
                  <c:v>7.8177590501267016</c:v>
                </c:pt>
                <c:pt idx="73">
                  <c:v>8.4074850632579157</c:v>
                </c:pt>
                <c:pt idx="74">
                  <c:v>8.5197352981437717</c:v>
                </c:pt>
                <c:pt idx="75">
                  <c:v>8.6444058392276055</c:v>
                </c:pt>
                <c:pt idx="76">
                  <c:v>8.8546098416809436</c:v>
                </c:pt>
                <c:pt idx="77">
                  <c:v>11.10140616941654</c:v>
                </c:pt>
                <c:pt idx="78">
                  <c:v>11.105301418172127</c:v>
                </c:pt>
                <c:pt idx="79">
                  <c:v>11.112938161167035</c:v>
                </c:pt>
                <c:pt idx="80">
                  <c:v>11.123614761657141</c:v>
                </c:pt>
                <c:pt idx="81">
                  <c:v>11.178895789638434</c:v>
                </c:pt>
                <c:pt idx="82">
                  <c:v>11.183738001106283</c:v>
                </c:pt>
                <c:pt idx="83">
                  <c:v>11.188769970207234</c:v>
                </c:pt>
                <c:pt idx="84">
                  <c:v>11.212157087490739</c:v>
                </c:pt>
                <c:pt idx="85">
                  <c:v>10.610623521917686</c:v>
                </c:pt>
                <c:pt idx="86">
                  <c:v>10.600672338431609</c:v>
                </c:pt>
                <c:pt idx="87">
                  <c:v>10.589054954907581</c:v>
                </c:pt>
                <c:pt idx="88">
                  <c:v>10.566372899366387</c:v>
                </c:pt>
                <c:pt idx="89">
                  <c:v>10.543511964578647</c:v>
                </c:pt>
                <c:pt idx="90">
                  <c:v>5.9053321491274335</c:v>
                </c:pt>
                <c:pt idx="91">
                  <c:v>7.2252308638715803</c:v>
                </c:pt>
                <c:pt idx="92">
                  <c:v>7.5152985872261313</c:v>
                </c:pt>
                <c:pt idx="93">
                  <c:v>8.2539092147967033</c:v>
                </c:pt>
                <c:pt idx="94">
                  <c:v>8.3808434871403481</c:v>
                </c:pt>
                <c:pt idx="95">
                  <c:v>8.5232575854035559</c:v>
                </c:pt>
                <c:pt idx="96">
                  <c:v>8.7576816548107512</c:v>
                </c:pt>
                <c:pt idx="97">
                  <c:v>11.091553789389355</c:v>
                </c:pt>
                <c:pt idx="98">
                  <c:v>11.095488590610662</c:v>
                </c:pt>
                <c:pt idx="99">
                  <c:v>11.103207312567047</c:v>
                </c:pt>
                <c:pt idx="100">
                  <c:v>11.113983973163451</c:v>
                </c:pt>
                <c:pt idx="101">
                  <c:v>11.169800106208786</c:v>
                </c:pt>
                <c:pt idx="102">
                  <c:v>11.174689924540498</c:v>
                </c:pt>
                <c:pt idx="103">
                  <c:v>11.179770969287162</c:v>
                </c:pt>
                <c:pt idx="104">
                  <c:v>11.20336590277766</c:v>
                </c:pt>
                <c:pt idx="105">
                  <c:v>10.626377996782947</c:v>
                </c:pt>
                <c:pt idx="106">
                  <c:v>10.616573222362709</c:v>
                </c:pt>
                <c:pt idx="107">
                  <c:v>10.605159301646268</c:v>
                </c:pt>
                <c:pt idx="108">
                  <c:v>10.582854322587451</c:v>
                </c:pt>
                <c:pt idx="109">
                  <c:v>10.560366026858745</c:v>
                </c:pt>
                <c:pt idx="110">
                  <c:v>6.9269120645096578</c:v>
                </c:pt>
                <c:pt idx="111">
                  <c:v>7.2960187437307695</c:v>
                </c:pt>
                <c:pt idx="112">
                  <c:v>8.1546217786700534</c:v>
                </c:pt>
                <c:pt idx="113">
                  <c:v>8.2932104675352338</c:v>
                </c:pt>
                <c:pt idx="114">
                  <c:v>8.4485810958205594</c:v>
                </c:pt>
                <c:pt idx="115">
                  <c:v>8.69917518849104</c:v>
                </c:pt>
                <c:pt idx="116">
                  <c:v>11.085977604732467</c:v>
                </c:pt>
                <c:pt idx="117">
                  <c:v>11.089936198994977</c:v>
                </c:pt>
                <c:pt idx="118">
                  <c:v>11.097708115096838</c:v>
                </c:pt>
                <c:pt idx="119">
                  <c:v>11.10853851293059</c:v>
                </c:pt>
                <c:pt idx="120">
                  <c:v>11.164669914971256</c:v>
                </c:pt>
                <c:pt idx="121">
                  <c:v>11.169588727727225</c:v>
                </c:pt>
                <c:pt idx="122">
                  <c:v>11.174699462459099</c:v>
                </c:pt>
                <c:pt idx="123">
                  <c:v>11.198411725787835</c:v>
                </c:pt>
                <c:pt idx="124">
                  <c:v>10.635058036559444</c:v>
                </c:pt>
                <c:pt idx="125">
                  <c:v>10.625330192906516</c:v>
                </c:pt>
                <c:pt idx="126">
                  <c:v>10.614032439648154</c:v>
                </c:pt>
                <c:pt idx="127">
                  <c:v>10.591935863347372</c:v>
                </c:pt>
                <c:pt idx="128">
                  <c:v>10.569648709692846</c:v>
                </c:pt>
                <c:pt idx="129">
                  <c:v>6.1651176440752975</c:v>
                </c:pt>
                <c:pt idx="130">
                  <c:v>7.8650387282269367</c:v>
                </c:pt>
                <c:pt idx="131">
                  <c:v>8.0109312326575655</c:v>
                </c:pt>
                <c:pt idx="132">
                  <c:v>8.205481130220809</c:v>
                </c:pt>
                <c:pt idx="133">
                  <c:v>8.5148855745031629</c:v>
                </c:pt>
                <c:pt idx="134">
                  <c:v>11.070550081966857</c:v>
                </c:pt>
                <c:pt idx="135">
                  <c:v>11.074560603218799</c:v>
                </c:pt>
                <c:pt idx="136">
                  <c:v>11.082405342408784</c:v>
                </c:pt>
                <c:pt idx="137">
                  <c:v>11.093424887174608</c:v>
                </c:pt>
                <c:pt idx="138">
                  <c:v>11.150315846337556</c:v>
                </c:pt>
                <c:pt idx="139">
                  <c:v>11.155293695896788</c:v>
                </c:pt>
                <c:pt idx="140">
                  <c:v>11.160467049489355</c:v>
                </c:pt>
                <c:pt idx="141">
                  <c:v>11.184518541434961</c:v>
                </c:pt>
                <c:pt idx="142">
                  <c:v>10.659163558224821</c:v>
                </c:pt>
                <c:pt idx="143">
                  <c:v>10.64967896248004</c:v>
                </c:pt>
                <c:pt idx="144">
                  <c:v>10.638633404201775</c:v>
                </c:pt>
                <c:pt idx="145">
                  <c:v>10.617066403028835</c:v>
                </c:pt>
                <c:pt idx="146">
                  <c:v>10.595344972292551</c:v>
                </c:pt>
                <c:pt idx="147">
                  <c:v>7.6733723687202522</c:v>
                </c:pt>
                <c:pt idx="148">
                  <c:v>7.8393438227460823</c:v>
                </c:pt>
                <c:pt idx="149">
                  <c:v>8.0691941771130384</c:v>
                </c:pt>
                <c:pt idx="150">
                  <c:v>8.4170895122287792</c:v>
                </c:pt>
                <c:pt idx="151">
                  <c:v>11.063208144414673</c:v>
                </c:pt>
                <c:pt idx="152">
                  <c:v>11.067251772171153</c:v>
                </c:pt>
                <c:pt idx="153">
                  <c:v>11.075173760112738</c:v>
                </c:pt>
                <c:pt idx="154">
                  <c:v>11.086262669130427</c:v>
                </c:pt>
                <c:pt idx="155">
                  <c:v>11.143586272165152</c:v>
                </c:pt>
                <c:pt idx="156">
                  <c:v>11.148604703011651</c:v>
                </c:pt>
                <c:pt idx="157">
                  <c:v>11.153819442188903</c:v>
                </c:pt>
                <c:pt idx="158">
                  <c:v>11.178027276146564</c:v>
                </c:pt>
                <c:pt idx="159">
                  <c:v>10.669912276737378</c:v>
                </c:pt>
                <c:pt idx="160">
                  <c:v>10.660517194429731</c:v>
                </c:pt>
                <c:pt idx="161">
                  <c:v>10.649615590328125</c:v>
                </c:pt>
                <c:pt idx="162">
                  <c:v>10.628300560050267</c:v>
                </c:pt>
                <c:pt idx="163">
                  <c:v>10.606817645127702</c:v>
                </c:pt>
                <c:pt idx="164">
                  <c:v>6.8961138006709506</c:v>
                </c:pt>
                <c:pt idx="165">
                  <c:v>7.4728236765755929</c:v>
                </c:pt>
                <c:pt idx="166">
                  <c:v>7.9845149687076118</c:v>
                </c:pt>
                <c:pt idx="167">
                  <c:v>11.033164308311939</c:v>
                </c:pt>
                <c:pt idx="168">
                  <c:v>11.037382510811733</c:v>
                </c:pt>
                <c:pt idx="169">
                  <c:v>11.045818287285636</c:v>
                </c:pt>
                <c:pt idx="170">
                  <c:v>11.05709559136746</c:v>
                </c:pt>
                <c:pt idx="171">
                  <c:v>11.11651828041189</c:v>
                </c:pt>
                <c:pt idx="172">
                  <c:v>11.121760109158439</c:v>
                </c:pt>
                <c:pt idx="173">
                  <c:v>11.127197332897651</c:v>
                </c:pt>
                <c:pt idx="174">
                  <c:v>11.152020958185879</c:v>
                </c:pt>
                <c:pt idx="175">
                  <c:v>10.710949968894822</c:v>
                </c:pt>
                <c:pt idx="176">
                  <c:v>10.701826793036007</c:v>
                </c:pt>
                <c:pt idx="177">
                  <c:v>10.691591599307978</c:v>
                </c:pt>
                <c:pt idx="178">
                  <c:v>10.671297210009104</c:v>
                </c:pt>
                <c:pt idx="179">
                  <c:v>10.650674647706582</c:v>
                </c:pt>
                <c:pt idx="180">
                  <c:v>6.6737588528753582</c:v>
                </c:pt>
                <c:pt idx="181">
                  <c:v>7.6335505999621569</c:v>
                </c:pt>
                <c:pt idx="182">
                  <c:v>11.022807747758451</c:v>
                </c:pt>
                <c:pt idx="183">
                  <c:v>11.02703110091136</c:v>
                </c:pt>
                <c:pt idx="184">
                  <c:v>11.035353141267274</c:v>
                </c:pt>
                <c:pt idx="185">
                  <c:v>11.046850362033874</c:v>
                </c:pt>
                <c:pt idx="186">
                  <c:v>11.10654985239667</c:v>
                </c:pt>
                <c:pt idx="187">
                  <c:v>11.111786082307821</c:v>
                </c:pt>
                <c:pt idx="188">
                  <c:v>11.11722384647967</c:v>
                </c:pt>
                <c:pt idx="189">
                  <c:v>11.142313342372578</c:v>
                </c:pt>
                <c:pt idx="190">
                  <c:v>10.726187356181192</c:v>
                </c:pt>
                <c:pt idx="191">
                  <c:v>10.717263977393955</c:v>
                </c:pt>
                <c:pt idx="192">
                  <c:v>10.707056320083034</c:v>
                </c:pt>
                <c:pt idx="193">
                  <c:v>10.686994972273979</c:v>
                </c:pt>
                <c:pt idx="194">
                  <c:v>10.666726380001855</c:v>
                </c:pt>
                <c:pt idx="195">
                  <c:v>7.1931108534763357</c:v>
                </c:pt>
                <c:pt idx="196">
                  <c:v>11.01191104937543</c:v>
                </c:pt>
                <c:pt idx="197">
                  <c:v>11.016157777754545</c:v>
                </c:pt>
                <c:pt idx="198">
                  <c:v>11.024453627275967</c:v>
                </c:pt>
                <c:pt idx="199">
                  <c:v>11.03613410694944</c:v>
                </c:pt>
                <c:pt idx="200">
                  <c:v>11.096273359234075</c:v>
                </c:pt>
                <c:pt idx="201">
                  <c:v>11.101530622096451</c:v>
                </c:pt>
                <c:pt idx="202">
                  <c:v>11.106993843507523</c:v>
                </c:pt>
                <c:pt idx="203">
                  <c:v>11.132348155062131</c:v>
                </c:pt>
                <c:pt idx="204">
                  <c:v>10.741449035054613</c:v>
                </c:pt>
                <c:pt idx="205">
                  <c:v>10.732693051519945</c:v>
                </c:pt>
                <c:pt idx="206">
                  <c:v>10.722577917490558</c:v>
                </c:pt>
                <c:pt idx="207">
                  <c:v>10.702789381426312</c:v>
                </c:pt>
                <c:pt idx="208">
                  <c:v>10.682858708021872</c:v>
                </c:pt>
                <c:pt idx="209">
                  <c:v>10.989841133137931</c:v>
                </c:pt>
                <c:pt idx="210">
                  <c:v>10.994174650029779</c:v>
                </c:pt>
                <c:pt idx="211">
                  <c:v>11.002617734287252</c:v>
                </c:pt>
                <c:pt idx="212">
                  <c:v>11.014571752588671</c:v>
                </c:pt>
                <c:pt idx="213">
                  <c:v>11.075932658546737</c:v>
                </c:pt>
                <c:pt idx="214">
                  <c:v>11.081290594706539</c:v>
                </c:pt>
                <c:pt idx="215">
                  <c:v>11.086859176796397</c:v>
                </c:pt>
                <c:pt idx="216">
                  <c:v>11.112724384623208</c:v>
                </c:pt>
                <c:pt idx="217">
                  <c:v>10.769814530914411</c:v>
                </c:pt>
                <c:pt idx="218">
                  <c:v>10.761305069680802</c:v>
                </c:pt>
                <c:pt idx="219">
                  <c:v>10.751475035136018</c:v>
                </c:pt>
                <c:pt idx="220">
                  <c:v>10.732253843747408</c:v>
                </c:pt>
                <c:pt idx="221">
                  <c:v>10.712908371033413</c:v>
                </c:pt>
                <c:pt idx="222">
                  <c:v>5.7842084673374563</c:v>
                </c:pt>
                <c:pt idx="223">
                  <c:v>7.2836335773532372</c:v>
                </c:pt>
                <c:pt idx="224">
                  <c:v>7.4092686811342823</c:v>
                </c:pt>
                <c:pt idx="225">
                  <c:v>8.690185997442013</c:v>
                </c:pt>
                <c:pt idx="226">
                  <c:v>8.7663156846000057</c:v>
                </c:pt>
                <c:pt idx="227">
                  <c:v>8.8382203560363539</c:v>
                </c:pt>
                <c:pt idx="228">
                  <c:v>9.0369296896844933</c:v>
                </c:pt>
                <c:pt idx="229">
                  <c:v>11.577752048097501</c:v>
                </c:pt>
                <c:pt idx="230">
                  <c:v>11.573875867965864</c:v>
                </c:pt>
                <c:pt idx="231">
                  <c:v>11.569723499480762</c:v>
                </c:pt>
                <c:pt idx="232">
                  <c:v>11.561404626768294</c:v>
                </c:pt>
                <c:pt idx="233">
                  <c:v>11.552973161974554</c:v>
                </c:pt>
                <c:pt idx="234">
                  <c:v>7.0556235529322917</c:v>
                </c:pt>
                <c:pt idx="235">
                  <c:v>7.1959776843690335</c:v>
                </c:pt>
                <c:pt idx="236">
                  <c:v>8.634904099401334</c:v>
                </c:pt>
                <c:pt idx="237">
                  <c:v>8.714927580181417</c:v>
                </c:pt>
                <c:pt idx="238">
                  <c:v>8.790329341976209</c:v>
                </c:pt>
                <c:pt idx="239">
                  <c:v>8.9986309692116251</c:v>
                </c:pt>
                <c:pt idx="240">
                  <c:v>11.580241276263727</c:v>
                </c:pt>
                <c:pt idx="241">
                  <c:v>11.576377367692821</c:v>
                </c:pt>
                <c:pt idx="242">
                  <c:v>11.572229042647335</c:v>
                </c:pt>
                <c:pt idx="243">
                  <c:v>11.563926829207647</c:v>
                </c:pt>
                <c:pt idx="244">
                  <c:v>11.555517473708443</c:v>
                </c:pt>
                <c:pt idx="245">
                  <c:v>6.7959884652901428</c:v>
                </c:pt>
                <c:pt idx="246">
                  <c:v>8.4687555274112327</c:v>
                </c:pt>
                <c:pt idx="247">
                  <c:v>8.5568599518539354</c:v>
                </c:pt>
                <c:pt idx="248">
                  <c:v>8.640805822038228</c:v>
                </c:pt>
                <c:pt idx="249">
                  <c:v>8.8898563796266785</c:v>
                </c:pt>
                <c:pt idx="250">
                  <c:v>11.585327879649579</c:v>
                </c:pt>
                <c:pt idx="251">
                  <c:v>11.581498011631933</c:v>
                </c:pt>
                <c:pt idx="252">
                  <c:v>11.577336721963784</c:v>
                </c:pt>
                <c:pt idx="253">
                  <c:v>11.56905450153049</c:v>
                </c:pt>
                <c:pt idx="254">
                  <c:v>11.560693025176418</c:v>
                </c:pt>
                <c:pt idx="255">
                  <c:v>8.3648739870761055</c:v>
                </c:pt>
                <c:pt idx="256">
                  <c:v>8.4692597740622766</c:v>
                </c:pt>
                <c:pt idx="257">
                  <c:v>8.5653934385593953</c:v>
                </c:pt>
                <c:pt idx="258">
                  <c:v>8.8184758517222015</c:v>
                </c:pt>
                <c:pt idx="259">
                  <c:v>11.591833957111898</c:v>
                </c:pt>
                <c:pt idx="260">
                  <c:v>11.588021213425264</c:v>
                </c:pt>
                <c:pt idx="261">
                  <c:v>11.58390528085658</c:v>
                </c:pt>
                <c:pt idx="262">
                  <c:v>11.57568937190285</c:v>
                </c:pt>
                <c:pt idx="263">
                  <c:v>11.567380830444749</c:v>
                </c:pt>
                <c:pt idx="264">
                  <c:v>6.2184215192032433</c:v>
                </c:pt>
                <c:pt idx="265">
                  <c:v>6.9080297036594507</c:v>
                </c:pt>
                <c:pt idx="266">
                  <c:v>7.8220748504839746</c:v>
                </c:pt>
                <c:pt idx="267">
                  <c:v>11.627270918055308</c:v>
                </c:pt>
                <c:pt idx="268">
                  <c:v>11.623615092178891</c:v>
                </c:pt>
                <c:pt idx="269">
                  <c:v>11.619588079161229</c:v>
                </c:pt>
                <c:pt idx="270">
                  <c:v>11.611625525034881</c:v>
                </c:pt>
                <c:pt idx="271">
                  <c:v>11.603620202657387</c:v>
                </c:pt>
                <c:pt idx="272">
                  <c:v>6.2118505080781352</c:v>
                </c:pt>
                <c:pt idx="273">
                  <c:v>7.6436142159589071</c:v>
                </c:pt>
                <c:pt idx="274">
                  <c:v>11.630436713191335</c:v>
                </c:pt>
                <c:pt idx="275">
                  <c:v>11.626797214706173</c:v>
                </c:pt>
                <c:pt idx="276">
                  <c:v>11.622772438904185</c:v>
                </c:pt>
                <c:pt idx="277">
                  <c:v>11.614828646939456</c:v>
                </c:pt>
                <c:pt idx="278">
                  <c:v>11.606850975018006</c:v>
                </c:pt>
                <c:pt idx="279">
                  <c:v>7.4470583593156654</c:v>
                </c:pt>
                <c:pt idx="280">
                  <c:v>11.633719651418</c:v>
                </c:pt>
                <c:pt idx="281">
                  <c:v>11.630096591215313</c:v>
                </c:pt>
                <c:pt idx="282">
                  <c:v>11.626075212809619</c:v>
                </c:pt>
                <c:pt idx="283">
                  <c:v>11.618151551630515</c:v>
                </c:pt>
                <c:pt idx="284">
                  <c:v>11.610202352461506</c:v>
                </c:pt>
                <c:pt idx="285">
                  <c:v>11.64874824073538</c:v>
                </c:pt>
                <c:pt idx="286">
                  <c:v>11.64517739058328</c:v>
                </c:pt>
                <c:pt idx="287">
                  <c:v>11.641220510028504</c:v>
                </c:pt>
                <c:pt idx="288">
                  <c:v>11.633418933676703</c:v>
                </c:pt>
                <c:pt idx="289">
                  <c:v>11.625589868361873</c:v>
                </c:pt>
                <c:pt idx="290">
                  <c:v>6.0918419385258815</c:v>
                </c:pt>
                <c:pt idx="291">
                  <c:v>6.7826809392527618</c:v>
                </c:pt>
                <c:pt idx="292">
                  <c:v>7.492531199941026</c:v>
                </c:pt>
                <c:pt idx="293">
                  <c:v>7.8810058376103065</c:v>
                </c:pt>
                <c:pt idx="294">
                  <c:v>6.3691923860976898</c:v>
                </c:pt>
                <c:pt idx="295">
                  <c:v>7.2873268953485875</c:v>
                </c:pt>
                <c:pt idx="296">
                  <c:v>7.7298799306890258</c:v>
                </c:pt>
                <c:pt idx="297">
                  <c:v>6.8159020212788679</c:v>
                </c:pt>
                <c:pt idx="298">
                  <c:v>7.4788313721526967</c:v>
                </c:pt>
                <c:pt idx="299">
                  <c:v>6.7826809392527618</c:v>
                </c:pt>
              </c:numCache>
            </c:numRef>
          </c:xVal>
          <c:yVal>
            <c:numRef>
              <c:f>IsoldidtZs!$BJ$2:$BJ$301</c:f>
              <c:numCache>
                <c:formatCode>General</c:formatCode>
                <c:ptCount val="300"/>
                <c:pt idx="0">
                  <c:v>-4.4225593344751651E-2</c:v>
                </c:pt>
                <c:pt idx="1">
                  <c:v>-5.3888612414116736E-2</c:v>
                </c:pt>
                <c:pt idx="2">
                  <c:v>-3.6082330136018421E-2</c:v>
                </c:pt>
                <c:pt idx="3">
                  <c:v>2.3131991188787292E-2</c:v>
                </c:pt>
                <c:pt idx="4">
                  <c:v>-6.9905009398609885E-2</c:v>
                </c:pt>
                <c:pt idx="5">
                  <c:v>-2.1054187587554465E-2</c:v>
                </c:pt>
                <c:pt idx="6">
                  <c:v>-3.9653660696193478E-2</c:v>
                </c:pt>
                <c:pt idx="7">
                  <c:v>-5.4867761822895454E-2</c:v>
                </c:pt>
                <c:pt idx="8">
                  <c:v>-6.7455599229718319E-2</c:v>
                </c:pt>
                <c:pt idx="9">
                  <c:v>-9.4582616167313893E-2</c:v>
                </c:pt>
                <c:pt idx="10">
                  <c:v>-2.4128424699309568E-2</c:v>
                </c:pt>
                <c:pt idx="11">
                  <c:v>-4.9505552788560607E-2</c:v>
                </c:pt>
                <c:pt idx="12">
                  <c:v>-6.2647925874197985E-2</c:v>
                </c:pt>
                <c:pt idx="13">
                  <c:v>-1.3707493258690718E-2</c:v>
                </c:pt>
                <c:pt idx="14">
                  <c:v>-5.0209713695216096E-2</c:v>
                </c:pt>
                <c:pt idx="15">
                  <c:v>5.7175040102985476E-3</c:v>
                </c:pt>
                <c:pt idx="16">
                  <c:v>-0.10040310936669278</c:v>
                </c:pt>
                <c:pt idx="17">
                  <c:v>-5.9553216678876839E-3</c:v>
                </c:pt>
                <c:pt idx="18">
                  <c:v>-8.8081313965396327E-2</c:v>
                </c:pt>
                <c:pt idx="19">
                  <c:v>-6.8668036966428286E-2</c:v>
                </c:pt>
                <c:pt idx="20">
                  <c:v>-3.5312389965319477E-2</c:v>
                </c:pt>
                <c:pt idx="21">
                  <c:v>-1.5593975828894484E-2</c:v>
                </c:pt>
                <c:pt idx="22">
                  <c:v>-6.0587414689594596E-2</c:v>
                </c:pt>
                <c:pt idx="23">
                  <c:v>-1.4215991191034097E-2</c:v>
                </c:pt>
                <c:pt idx="24">
                  <c:v>-3.9163688074099701E-2</c:v>
                </c:pt>
                <c:pt idx="25">
                  <c:v>-1.7026091076464557E-2</c:v>
                </c:pt>
                <c:pt idx="26">
                  <c:v>-4.7130815598849699E-2</c:v>
                </c:pt>
                <c:pt idx="27">
                  <c:v>-3.0460977023864237E-2</c:v>
                </c:pt>
                <c:pt idx="28">
                  <c:v>-3.8986399735529059E-2</c:v>
                </c:pt>
                <c:pt idx="29">
                  <c:v>-0.10092317208690117</c:v>
                </c:pt>
                <c:pt idx="30">
                  <c:v>-5.6811097183354982E-2</c:v>
                </c:pt>
                <c:pt idx="31">
                  <c:v>-6.735036102867524E-2</c:v>
                </c:pt>
                <c:pt idx="32">
                  <c:v>-3.7868532432008578E-2</c:v>
                </c:pt>
                <c:pt idx="33">
                  <c:v>-6.7952767574449596E-2</c:v>
                </c:pt>
                <c:pt idx="34">
                  <c:v>-6.2474804010357779E-2</c:v>
                </c:pt>
                <c:pt idx="35">
                  <c:v>-7.8195734074218148E-2</c:v>
                </c:pt>
                <c:pt idx="36">
                  <c:v>-2.4911559478444697E-2</c:v>
                </c:pt>
                <c:pt idx="37">
                  <c:v>-6.2355251091887311E-2</c:v>
                </c:pt>
                <c:pt idx="38">
                  <c:v>-4.0356833714951433E-2</c:v>
                </c:pt>
                <c:pt idx="39">
                  <c:v>-5.0022941945952012E-2</c:v>
                </c:pt>
                <c:pt idx="40">
                  <c:v>-5.8573663786529694E-2</c:v>
                </c:pt>
                <c:pt idx="41">
                  <c:v>1.4394254470942676E-2</c:v>
                </c:pt>
                <c:pt idx="42">
                  <c:v>-5.8065549218429893E-2</c:v>
                </c:pt>
                <c:pt idx="43">
                  <c:v>-3.4841265168675965E-2</c:v>
                </c:pt>
                <c:pt idx="44">
                  <c:v>-5.3789108501225364E-3</c:v>
                </c:pt>
                <c:pt idx="45">
                  <c:v>-6.653374107139523E-2</c:v>
                </c:pt>
                <c:pt idx="46">
                  <c:v>-6.6559881117066455E-2</c:v>
                </c:pt>
                <c:pt idx="47">
                  <c:v>-3.5679845708775311E-2</c:v>
                </c:pt>
                <c:pt idx="48">
                  <c:v>-3.0339701092516259E-2</c:v>
                </c:pt>
                <c:pt idx="49">
                  <c:v>-3.9727436235501082E-2</c:v>
                </c:pt>
                <c:pt idx="50">
                  <c:v>-3.5970147766562714E-3</c:v>
                </c:pt>
                <c:pt idx="51">
                  <c:v>-3.5563592525617839E-2</c:v>
                </c:pt>
                <c:pt idx="52">
                  <c:v>-4.2817638573683425E-2</c:v>
                </c:pt>
                <c:pt idx="53">
                  <c:v>-6.4646052712807059E-2</c:v>
                </c:pt>
                <c:pt idx="54">
                  <c:v>-4.7676187047824753E-2</c:v>
                </c:pt>
                <c:pt idx="55">
                  <c:v>-4.3310299434309377E-2</c:v>
                </c:pt>
                <c:pt idx="56">
                  <c:v>-4.1558961855005121E-2</c:v>
                </c:pt>
                <c:pt idx="57">
                  <c:v>-8.9356858281161078E-2</c:v>
                </c:pt>
                <c:pt idx="58">
                  <c:v>-6.3075622914172111E-2</c:v>
                </c:pt>
                <c:pt idx="59">
                  <c:v>-4.6789300400539136E-2</c:v>
                </c:pt>
                <c:pt idx="60">
                  <c:v>7.7577189202480698E-3</c:v>
                </c:pt>
                <c:pt idx="61">
                  <c:v>-6.2530174809998312E-2</c:v>
                </c:pt>
                <c:pt idx="62">
                  <c:v>-9.664865685205544E-2</c:v>
                </c:pt>
                <c:pt idx="63">
                  <c:v>-1.0453568502341267E-2</c:v>
                </c:pt>
                <c:pt idx="64">
                  <c:v>1.9985597803359016E-2</c:v>
                </c:pt>
                <c:pt idx="65">
                  <c:v>-3.2486210509715292E-2</c:v>
                </c:pt>
                <c:pt idx="66">
                  <c:v>3.6635743822428436E-2</c:v>
                </c:pt>
                <c:pt idx="67">
                  <c:v>-5.248027500812498E-2</c:v>
                </c:pt>
                <c:pt idx="68">
                  <c:v>-8.1598687597138342E-3</c:v>
                </c:pt>
                <c:pt idx="69">
                  <c:v>-3.5040571719162063E-2</c:v>
                </c:pt>
                <c:pt idx="70">
                  <c:v>-3.1937671699873603E-3</c:v>
                </c:pt>
                <c:pt idx="71">
                  <c:v>3.2795384643985098E-2</c:v>
                </c:pt>
                <c:pt idx="72">
                  <c:v>-2.3388860187372615E-2</c:v>
                </c:pt>
                <c:pt idx="73">
                  <c:v>-3.8419006994540143E-2</c:v>
                </c:pt>
                <c:pt idx="74">
                  <c:v>-6.0201605551577081E-2</c:v>
                </c:pt>
                <c:pt idx="75">
                  <c:v>-8.6765496904591663E-2</c:v>
                </c:pt>
                <c:pt idx="76">
                  <c:v>-2.5859532841197571E-2</c:v>
                </c:pt>
                <c:pt idx="77">
                  <c:v>-2.4884936422497856E-2</c:v>
                </c:pt>
                <c:pt idx="78">
                  <c:v>-0.1472044509105298</c:v>
                </c:pt>
                <c:pt idx="79">
                  <c:v>5.5021480237337626E-2</c:v>
                </c:pt>
                <c:pt idx="80">
                  <c:v>-6.3329246326611466E-2</c:v>
                </c:pt>
                <c:pt idx="81">
                  <c:v>6.1108157693405531E-2</c:v>
                </c:pt>
                <c:pt idx="82">
                  <c:v>-7.3087942635266592E-2</c:v>
                </c:pt>
                <c:pt idx="83">
                  <c:v>-0.11478573388688733</c:v>
                </c:pt>
                <c:pt idx="84">
                  <c:v>-5.5621084959160336E-2</c:v>
                </c:pt>
                <c:pt idx="85">
                  <c:v>-5.1297303502325746E-2</c:v>
                </c:pt>
                <c:pt idx="86">
                  <c:v>-3.4450795612544417E-2</c:v>
                </c:pt>
                <c:pt idx="87">
                  <c:v>4.9190234976645028E-2</c:v>
                </c:pt>
                <c:pt idx="88">
                  <c:v>-4.8813013759870946E-2</c:v>
                </c:pt>
                <c:pt idx="89">
                  <c:v>-3.1192688992508214E-2</c:v>
                </c:pt>
                <c:pt idx="90">
                  <c:v>-9.3474557910205022E-2</c:v>
                </c:pt>
                <c:pt idx="91">
                  <c:v>-9.216850078890558E-2</c:v>
                </c:pt>
                <c:pt idx="92">
                  <c:v>-3.1765826755795847E-2</c:v>
                </c:pt>
                <c:pt idx="93">
                  <c:v>-0.1203849898976216</c:v>
                </c:pt>
                <c:pt idx="94">
                  <c:v>-7.7340119189203402E-2</c:v>
                </c:pt>
                <c:pt idx="95">
                  <c:v>-8.6563624953985646E-2</c:v>
                </c:pt>
                <c:pt idx="96">
                  <c:v>-9.8812505238152298E-2</c:v>
                </c:pt>
                <c:pt idx="97">
                  <c:v>-3.8503141690984517E-2</c:v>
                </c:pt>
                <c:pt idx="98">
                  <c:v>-8.5649079431493177E-2</c:v>
                </c:pt>
                <c:pt idx="99">
                  <c:v>-6.6667911109451861E-2</c:v>
                </c:pt>
                <c:pt idx="100">
                  <c:v>-2.2673008867287792E-2</c:v>
                </c:pt>
                <c:pt idx="101">
                  <c:v>-1.9137606166093352E-2</c:v>
                </c:pt>
                <c:pt idx="102">
                  <c:v>-6.1948015035097219E-2</c:v>
                </c:pt>
                <c:pt idx="103">
                  <c:v>-5.1881067961165039E-2</c:v>
                </c:pt>
                <c:pt idx="104">
                  <c:v>-8.7695290226935799E-2</c:v>
                </c:pt>
                <c:pt idx="105">
                  <c:v>2.7082100834812328E-2</c:v>
                </c:pt>
                <c:pt idx="106">
                  <c:v>-9.7362729642158294E-3</c:v>
                </c:pt>
                <c:pt idx="107">
                  <c:v>1.296288605281791E-2</c:v>
                </c:pt>
                <c:pt idx="108">
                  <c:v>9.3618309823614021E-3</c:v>
                </c:pt>
                <c:pt idx="109">
                  <c:v>-4.1671937471010577E-2</c:v>
                </c:pt>
                <c:pt idx="110">
                  <c:v>-0.12243597731672515</c:v>
                </c:pt>
                <c:pt idx="111">
                  <c:v>-7.0603466463190795E-2</c:v>
                </c:pt>
                <c:pt idx="112">
                  <c:v>-0.1692454671955804</c:v>
                </c:pt>
                <c:pt idx="113">
                  <c:v>-9.998694981077226E-2</c:v>
                </c:pt>
                <c:pt idx="114">
                  <c:v>-0.11436081648847607</c:v>
                </c:pt>
                <c:pt idx="115">
                  <c:v>-9.6939074994694507E-2</c:v>
                </c:pt>
                <c:pt idx="116">
                  <c:v>-0.10036588119611753</c:v>
                </c:pt>
                <c:pt idx="117">
                  <c:v>-8.3564275135999067E-2</c:v>
                </c:pt>
                <c:pt idx="118">
                  <c:v>-6.6284465774657089E-2</c:v>
                </c:pt>
                <c:pt idx="119">
                  <c:v>-1.1566605870402074E-3</c:v>
                </c:pt>
                <c:pt idx="120">
                  <c:v>-4.3318536660033678E-2</c:v>
                </c:pt>
                <c:pt idx="121">
                  <c:v>-3.506943640335642E-2</c:v>
                </c:pt>
                <c:pt idx="122">
                  <c:v>5.8342170490456931E-2</c:v>
                </c:pt>
                <c:pt idx="123">
                  <c:v>-0.12981430237212621</c:v>
                </c:pt>
                <c:pt idx="124">
                  <c:v>-3.2746371589826427E-2</c:v>
                </c:pt>
                <c:pt idx="125">
                  <c:v>-3.5282609136066637E-2</c:v>
                </c:pt>
                <c:pt idx="126">
                  <c:v>1.2195948989372955E-2</c:v>
                </c:pt>
                <c:pt idx="127">
                  <c:v>-3.8051785520178308E-2</c:v>
                </c:pt>
                <c:pt idx="128">
                  <c:v>-2.4266492335613298E-2</c:v>
                </c:pt>
                <c:pt idx="129">
                  <c:v>-3.0850922581464248E-2</c:v>
                </c:pt>
                <c:pt idx="130">
                  <c:v>-0.13203711756470446</c:v>
                </c:pt>
                <c:pt idx="131">
                  <c:v>-6.9288666635022492E-2</c:v>
                </c:pt>
                <c:pt idx="132">
                  <c:v>-0.10403337296492381</c:v>
                </c:pt>
                <c:pt idx="133">
                  <c:v>-8.8324075264317639E-2</c:v>
                </c:pt>
                <c:pt idx="134">
                  <c:v>-8.9645353140222844E-2</c:v>
                </c:pt>
                <c:pt idx="135">
                  <c:v>-4.7485695616433926E-2</c:v>
                </c:pt>
                <c:pt idx="136">
                  <c:v>-7.9515162226247812E-2</c:v>
                </c:pt>
                <c:pt idx="137">
                  <c:v>1.2054513634415836E-3</c:v>
                </c:pt>
                <c:pt idx="138">
                  <c:v>-5.7544450915972545E-2</c:v>
                </c:pt>
                <c:pt idx="139">
                  <c:v>-1.1380982133677109E-2</c:v>
                </c:pt>
                <c:pt idx="140">
                  <c:v>8.6075855882078237E-2</c:v>
                </c:pt>
                <c:pt idx="141">
                  <c:v>-0.10028655873104417</c:v>
                </c:pt>
                <c:pt idx="142">
                  <c:v>-1.8378892004990561E-2</c:v>
                </c:pt>
                <c:pt idx="143">
                  <c:v>-7.3663344321788018E-3</c:v>
                </c:pt>
                <c:pt idx="144">
                  <c:v>3.3703916187286478E-2</c:v>
                </c:pt>
                <c:pt idx="145">
                  <c:v>-1.6240879323252425E-2</c:v>
                </c:pt>
                <c:pt idx="146">
                  <c:v>-4.1369690985519889E-2</c:v>
                </c:pt>
                <c:pt idx="147">
                  <c:v>-0.20088222602247119</c:v>
                </c:pt>
                <c:pt idx="148">
                  <c:v>-0.11073248076292039</c:v>
                </c:pt>
                <c:pt idx="149">
                  <c:v>-5.8284646649565112E-2</c:v>
                </c:pt>
                <c:pt idx="150">
                  <c:v>-0.13539386267979486</c:v>
                </c:pt>
                <c:pt idx="151">
                  <c:v>-0.10420432740973515</c:v>
                </c:pt>
                <c:pt idx="152">
                  <c:v>-0.14839404148342944</c:v>
                </c:pt>
                <c:pt idx="153">
                  <c:v>2.787177094083159E-2</c:v>
                </c:pt>
                <c:pt idx="154">
                  <c:v>-2.9944638940544336E-2</c:v>
                </c:pt>
                <c:pt idx="155">
                  <c:v>1.1936806570303297E-2</c:v>
                </c:pt>
                <c:pt idx="156">
                  <c:v>5.3356731897537882E-2</c:v>
                </c:pt>
                <c:pt idx="157">
                  <c:v>-5.0551487168678078E-2</c:v>
                </c:pt>
                <c:pt idx="158">
                  <c:v>-7.8003656637497781E-2</c:v>
                </c:pt>
                <c:pt idx="159">
                  <c:v>-1.8731435625347737E-2</c:v>
                </c:pt>
                <c:pt idx="160">
                  <c:v>-3.2020753475045495E-2</c:v>
                </c:pt>
                <c:pt idx="161">
                  <c:v>-4.0404718905754311E-2</c:v>
                </c:pt>
                <c:pt idx="162">
                  <c:v>-3.3843496172571007E-2</c:v>
                </c:pt>
                <c:pt idx="163">
                  <c:v>-0.13498251799668873</c:v>
                </c:pt>
                <c:pt idx="164">
                  <c:v>-0.12279855331937414</c:v>
                </c:pt>
                <c:pt idx="165">
                  <c:v>-0.20590867473304636</c:v>
                </c:pt>
                <c:pt idx="166">
                  <c:v>-0.14965191000936234</c:v>
                </c:pt>
                <c:pt idx="167">
                  <c:v>-6.3534501730120013E-2</c:v>
                </c:pt>
                <c:pt idx="168">
                  <c:v>-0.21941654509079356</c:v>
                </c:pt>
                <c:pt idx="169">
                  <c:v>-0.1479971543104954</c:v>
                </c:pt>
                <c:pt idx="170">
                  <c:v>-7.5601898713700044E-2</c:v>
                </c:pt>
                <c:pt idx="171">
                  <c:v>2.0742937881414528E-3</c:v>
                </c:pt>
                <c:pt idx="172">
                  <c:v>-7.5628387821958645E-2</c:v>
                </c:pt>
                <c:pt idx="173">
                  <c:v>-5.0167313027810148E-2</c:v>
                </c:pt>
                <c:pt idx="174">
                  <c:v>-0.20823812396774047</c:v>
                </c:pt>
                <c:pt idx="175">
                  <c:v>-8.2464309268432973E-3</c:v>
                </c:pt>
                <c:pt idx="176">
                  <c:v>-4.3711927781124787E-2</c:v>
                </c:pt>
                <c:pt idx="177">
                  <c:v>-7.9876813907845984E-2</c:v>
                </c:pt>
                <c:pt idx="178">
                  <c:v>-0.12555996953450935</c:v>
                </c:pt>
                <c:pt idx="179">
                  <c:v>1.8273944202660954E-2</c:v>
                </c:pt>
                <c:pt idx="180">
                  <c:v>-9.1648158997906251E-2</c:v>
                </c:pt>
                <c:pt idx="181">
                  <c:v>-9.8578548513150385E-2</c:v>
                </c:pt>
                <c:pt idx="182">
                  <c:v>-8.6700440484377542E-2</c:v>
                </c:pt>
                <c:pt idx="183">
                  <c:v>-0.11941987381286792</c:v>
                </c:pt>
                <c:pt idx="184">
                  <c:v>-6.9166513079141317E-2</c:v>
                </c:pt>
                <c:pt idx="185">
                  <c:v>-5.7672337594539026E-2</c:v>
                </c:pt>
                <c:pt idx="186">
                  <c:v>-6.034113375480165E-2</c:v>
                </c:pt>
                <c:pt idx="187">
                  <c:v>-8.1719608592165968E-2</c:v>
                </c:pt>
                <c:pt idx="188">
                  <c:v>-5.1497969257152179E-2</c:v>
                </c:pt>
                <c:pt idx="189">
                  <c:v>-8.5405727738089479E-2</c:v>
                </c:pt>
                <c:pt idx="190">
                  <c:v>-5.5891238670694871E-2</c:v>
                </c:pt>
                <c:pt idx="191">
                  <c:v>-4.9647371657253428E-2</c:v>
                </c:pt>
                <c:pt idx="192">
                  <c:v>-1.0734519726448309E-2</c:v>
                </c:pt>
                <c:pt idx="193">
                  <c:v>-3.9599243972524859E-2</c:v>
                </c:pt>
                <c:pt idx="194">
                  <c:v>-8.5432494400560444E-2</c:v>
                </c:pt>
                <c:pt idx="195">
                  <c:v>-9.0052085418630634E-2</c:v>
                </c:pt>
                <c:pt idx="196">
                  <c:v>-3.3903233815705446E-2</c:v>
                </c:pt>
                <c:pt idx="197">
                  <c:v>-0.19232384583077572</c:v>
                </c:pt>
                <c:pt idx="198">
                  <c:v>-0.19931845987304392</c:v>
                </c:pt>
                <c:pt idx="199">
                  <c:v>-3.4458253837062899E-2</c:v>
                </c:pt>
                <c:pt idx="200">
                  <c:v>-2.7089714003292329E-2</c:v>
                </c:pt>
                <c:pt idx="201">
                  <c:v>-0.14295949797995555</c:v>
                </c:pt>
                <c:pt idx="202">
                  <c:v>-9.4360401089665563E-2</c:v>
                </c:pt>
                <c:pt idx="203">
                  <c:v>-0.20848316087500604</c:v>
                </c:pt>
                <c:pt idx="204">
                  <c:v>-5.3907409702557946E-2</c:v>
                </c:pt>
                <c:pt idx="205">
                  <c:v>-4.2601366973768234E-2</c:v>
                </c:pt>
                <c:pt idx="206">
                  <c:v>-2.6491123546064494E-2</c:v>
                </c:pt>
                <c:pt idx="207">
                  <c:v>-5.5915304273777014E-2</c:v>
                </c:pt>
                <c:pt idx="208">
                  <c:v>-1.4580270320340245E-2</c:v>
                </c:pt>
                <c:pt idx="209">
                  <c:v>-9.6941521545169176E-2</c:v>
                </c:pt>
                <c:pt idx="210">
                  <c:v>-6.461718055039796E-2</c:v>
                </c:pt>
                <c:pt idx="211">
                  <c:v>-7.5529259498936852E-2</c:v>
                </c:pt>
                <c:pt idx="212">
                  <c:v>-2.0678376088883229E-2</c:v>
                </c:pt>
                <c:pt idx="213">
                  <c:v>-2.3592924173202901E-2</c:v>
                </c:pt>
                <c:pt idx="214">
                  <c:v>-7.4044066242887494E-2</c:v>
                </c:pt>
                <c:pt idx="215">
                  <c:v>-4.1257563279397676E-2</c:v>
                </c:pt>
                <c:pt idx="216">
                  <c:v>-0.11960593561678207</c:v>
                </c:pt>
                <c:pt idx="217">
                  <c:v>-2.5334480839537894E-2</c:v>
                </c:pt>
                <c:pt idx="218">
                  <c:v>-5.0105960680086138E-2</c:v>
                </c:pt>
                <c:pt idx="219">
                  <c:v>-3.8660276961974209E-2</c:v>
                </c:pt>
                <c:pt idx="220">
                  <c:v>-4.7697045765775367E-2</c:v>
                </c:pt>
                <c:pt idx="221">
                  <c:v>-0.11868571363102369</c:v>
                </c:pt>
                <c:pt idx="222">
                  <c:v>-7.8001106398672318E-2</c:v>
                </c:pt>
                <c:pt idx="223">
                  <c:v>-6.4293953824799731E-3</c:v>
                </c:pt>
                <c:pt idx="224">
                  <c:v>-5.8326325711740505E-2</c:v>
                </c:pt>
                <c:pt idx="225">
                  <c:v>-2.5203366947570565E-2</c:v>
                </c:pt>
                <c:pt idx="226">
                  <c:v>-5.0021137029701096E-2</c:v>
                </c:pt>
                <c:pt idx="227">
                  <c:v>-2.0428954160972908E-2</c:v>
                </c:pt>
                <c:pt idx="228">
                  <c:v>-4.5501879884047566E-2</c:v>
                </c:pt>
                <c:pt idx="229">
                  <c:v>-6.5966141272621126E-2</c:v>
                </c:pt>
                <c:pt idx="230">
                  <c:v>-3.9995699180732321E-2</c:v>
                </c:pt>
                <c:pt idx="231">
                  <c:v>4.015951886381295E-2</c:v>
                </c:pt>
                <c:pt idx="232">
                  <c:v>-3.7020773387876481E-2</c:v>
                </c:pt>
                <c:pt idx="233">
                  <c:v>-6.8528367968553522E-2</c:v>
                </c:pt>
                <c:pt idx="234">
                  <c:v>-2.5749442241555683E-2</c:v>
                </c:pt>
                <c:pt idx="235">
                  <c:v>-0.10641043283691455</c:v>
                </c:pt>
                <c:pt idx="236">
                  <c:v>4.6401634060791751E-2</c:v>
                </c:pt>
                <c:pt idx="237">
                  <c:v>-0.14824679378799352</c:v>
                </c:pt>
                <c:pt idx="238">
                  <c:v>-0.13661660769758099</c:v>
                </c:pt>
                <c:pt idx="239">
                  <c:v>-0.11895282256678998</c:v>
                </c:pt>
                <c:pt idx="240">
                  <c:v>-0.15947739666615116</c:v>
                </c:pt>
                <c:pt idx="241">
                  <c:v>-4.6386615845430711E-2</c:v>
                </c:pt>
                <c:pt idx="242">
                  <c:v>-1.2135910341455221E-2</c:v>
                </c:pt>
                <c:pt idx="243">
                  <c:v>-0.10247895313145094</c:v>
                </c:pt>
                <c:pt idx="244">
                  <c:v>-6.6168498688433663E-2</c:v>
                </c:pt>
                <c:pt idx="245">
                  <c:v>-3.7959242181254245E-2</c:v>
                </c:pt>
                <c:pt idx="246">
                  <c:v>-6.079210915098425E-2</c:v>
                </c:pt>
                <c:pt idx="247">
                  <c:v>-0.10700890847912901</c:v>
                </c:pt>
                <c:pt idx="248">
                  <c:v>-6.1461154815736677E-2</c:v>
                </c:pt>
                <c:pt idx="249">
                  <c:v>-7.0379694117734537E-2</c:v>
                </c:pt>
                <c:pt idx="250">
                  <c:v>4.7177437933793254E-2</c:v>
                </c:pt>
                <c:pt idx="251">
                  <c:v>-1.9743349203688511E-2</c:v>
                </c:pt>
                <c:pt idx="252">
                  <c:v>6.6716731238586138E-2</c:v>
                </c:pt>
                <c:pt idx="253">
                  <c:v>-1.7250207114518849E-2</c:v>
                </c:pt>
                <c:pt idx="254">
                  <c:v>-3.0570945241799839E-2</c:v>
                </c:pt>
                <c:pt idx="255">
                  <c:v>4.3256304905226811E-3</c:v>
                </c:pt>
                <c:pt idx="256">
                  <c:v>-9.7713968109602492E-2</c:v>
                </c:pt>
                <c:pt idx="257">
                  <c:v>-8.925152869130909E-2</c:v>
                </c:pt>
                <c:pt idx="258">
                  <c:v>1.2423448132028118E-2</c:v>
                </c:pt>
                <c:pt idx="259">
                  <c:v>-7.7615858366070281E-2</c:v>
                </c:pt>
                <c:pt idx="260">
                  <c:v>-4.6829277591909489E-2</c:v>
                </c:pt>
                <c:pt idx="261">
                  <c:v>1.8230397028396409E-2</c:v>
                </c:pt>
                <c:pt idx="262">
                  <c:v>-8.7784337621963221E-2</c:v>
                </c:pt>
                <c:pt idx="263">
                  <c:v>7.0787565800008254E-3</c:v>
                </c:pt>
                <c:pt idx="264">
                  <c:v>-1.7442363169023496E-2</c:v>
                </c:pt>
                <c:pt idx="265">
                  <c:v>6.8080520454276011E-2</c:v>
                </c:pt>
                <c:pt idx="266">
                  <c:v>-3.3894724043527962E-3</c:v>
                </c:pt>
                <c:pt idx="267">
                  <c:v>9.6471787933706549E-3</c:v>
                </c:pt>
                <c:pt idx="268">
                  <c:v>-1.7932551607644412E-2</c:v>
                </c:pt>
                <c:pt idx="269">
                  <c:v>6.2464407442350676E-2</c:v>
                </c:pt>
                <c:pt idx="270">
                  <c:v>3.0452453649279215E-3</c:v>
                </c:pt>
                <c:pt idx="271">
                  <c:v>-3.1883934501139473E-2</c:v>
                </c:pt>
                <c:pt idx="272">
                  <c:v>-8.93891986989193E-2</c:v>
                </c:pt>
                <c:pt idx="273">
                  <c:v>-5.1448485590079675E-2</c:v>
                </c:pt>
                <c:pt idx="274">
                  <c:v>-9.4870267755477397E-2</c:v>
                </c:pt>
                <c:pt idx="275">
                  <c:v>-7.0326111006781045E-2</c:v>
                </c:pt>
                <c:pt idx="276">
                  <c:v>-2.2762786416011836E-2</c:v>
                </c:pt>
                <c:pt idx="277">
                  <c:v>-8.9492009381874335E-2</c:v>
                </c:pt>
                <c:pt idx="278">
                  <c:v>1.0502148832819492E-2</c:v>
                </c:pt>
                <c:pt idx="279">
                  <c:v>-4.4827214018879943E-2</c:v>
                </c:pt>
                <c:pt idx="280">
                  <c:v>-2.9893821878804634E-2</c:v>
                </c:pt>
                <c:pt idx="281">
                  <c:v>3.9182930979613428E-3</c:v>
                </c:pt>
                <c:pt idx="282">
                  <c:v>-1.7920977993573273E-2</c:v>
                </c:pt>
                <c:pt idx="283">
                  <c:v>-4.888900724936799E-2</c:v>
                </c:pt>
                <c:pt idx="284">
                  <c:v>-8.866056798318761E-2</c:v>
                </c:pt>
                <c:pt idx="285">
                  <c:v>4.9990025094761602E-2</c:v>
                </c:pt>
                <c:pt idx="286">
                  <c:v>-3.2536756347284479E-2</c:v>
                </c:pt>
                <c:pt idx="287">
                  <c:v>1.6297344211780109E-2</c:v>
                </c:pt>
                <c:pt idx="288">
                  <c:v>-5.520619180070141E-2</c:v>
                </c:pt>
                <c:pt idx="289">
                  <c:v>1.2910557971909965E-2</c:v>
                </c:pt>
                <c:pt idx="290">
                  <c:v>-3.5424982107133421E-2</c:v>
                </c:pt>
                <c:pt idx="291">
                  <c:v>2.1639342922440203E-2</c:v>
                </c:pt>
                <c:pt idx="292">
                  <c:v>-4.4382690330299568E-2</c:v>
                </c:pt>
                <c:pt idx="293">
                  <c:v>-3.3823893148651994E-2</c:v>
                </c:pt>
                <c:pt idx="294">
                  <c:v>-2.0671662546958795E-2</c:v>
                </c:pt>
                <c:pt idx="295">
                  <c:v>-5.4505846935842553E-2</c:v>
                </c:pt>
                <c:pt idx="296">
                  <c:v>-2.4781282822204948E-2</c:v>
                </c:pt>
                <c:pt idx="297">
                  <c:v>-3.5054538717471689E-2</c:v>
                </c:pt>
                <c:pt idx="298">
                  <c:v>-1.7619003178002524E-2</c:v>
                </c:pt>
                <c:pt idx="299">
                  <c:v>1.4163811795536461E-2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09-4ABE-9FB9-371C6DEB7E6B}"/>
            </c:ext>
          </c:extLst>
        </c:ser>
        <c:ser>
          <c:idx val="2"/>
          <c:order val="2"/>
          <c:tx>
            <c:strRef>
              <c:f>IsoldidtZs!$BK$1</c:f>
              <c:strCache>
                <c:ptCount val="1"/>
                <c:pt idx="0">
                  <c:v>Ls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8.0099081364829391E-2"/>
                  <c:y val="-0.5294415281423156"/>
                </c:manualLayout>
              </c:layout>
              <c:numFmt formatCode="General" sourceLinked="0"/>
            </c:trendlineLbl>
          </c:trendline>
          <c:xVal>
            <c:numRef>
              <c:f>IsoldidtZs!$BH$2:$BH$301</c:f>
              <c:numCache>
                <c:formatCode>General</c:formatCode>
                <c:ptCount val="300"/>
                <c:pt idx="0">
                  <c:v>6.1469158298180888</c:v>
                </c:pt>
                <c:pt idx="1">
                  <c:v>7.3031283303972589</c:v>
                </c:pt>
                <c:pt idx="2">
                  <c:v>11.569528468370306</c:v>
                </c:pt>
                <c:pt idx="3">
                  <c:v>11.575608721724272</c:v>
                </c:pt>
                <c:pt idx="4">
                  <c:v>11.578986795277658</c:v>
                </c:pt>
                <c:pt idx="5">
                  <c:v>11.588420794736443</c:v>
                </c:pt>
                <c:pt idx="6">
                  <c:v>11.592694026514415</c:v>
                </c:pt>
                <c:pt idx="7">
                  <c:v>11.609258688681198</c:v>
                </c:pt>
                <c:pt idx="8">
                  <c:v>11.615480664395449</c:v>
                </c:pt>
                <c:pt idx="9">
                  <c:v>11.621751385731278</c:v>
                </c:pt>
                <c:pt idx="10">
                  <c:v>11.633609461857578</c:v>
                </c:pt>
                <c:pt idx="11">
                  <c:v>12.054891858891301</c:v>
                </c:pt>
                <c:pt idx="12">
                  <c:v>12.05645200321065</c:v>
                </c:pt>
                <c:pt idx="13">
                  <c:v>12.059682431308662</c:v>
                </c:pt>
                <c:pt idx="14">
                  <c:v>12.063701828190519</c:v>
                </c:pt>
                <c:pt idx="15">
                  <c:v>12.086039731922993</c:v>
                </c:pt>
                <c:pt idx="16">
                  <c:v>12.088051355158118</c:v>
                </c:pt>
                <c:pt idx="17">
                  <c:v>12.090136832731025</c:v>
                </c:pt>
                <c:pt idx="18">
                  <c:v>12.099681642168804</c:v>
                </c:pt>
                <c:pt idx="19">
                  <c:v>11.086267547674876</c:v>
                </c:pt>
                <c:pt idx="20">
                  <c:v>11.0924838612359</c:v>
                </c:pt>
                <c:pt idx="21">
                  <c:v>11.099379230527918</c:v>
                </c:pt>
                <c:pt idx="22">
                  <c:v>11.112706495890768</c:v>
                </c:pt>
                <c:pt idx="23">
                  <c:v>11.125726479100599</c:v>
                </c:pt>
                <c:pt idx="24">
                  <c:v>6.9297340557387006</c:v>
                </c:pt>
                <c:pt idx="25">
                  <c:v>11.565783894780107</c:v>
                </c:pt>
                <c:pt idx="26">
                  <c:v>11.571888591759212</c:v>
                </c:pt>
                <c:pt idx="27">
                  <c:v>11.575280762872866</c:v>
                </c:pt>
                <c:pt idx="28">
                  <c:v>11.584747065282825</c:v>
                </c:pt>
                <c:pt idx="29">
                  <c:v>11.589038434964765</c:v>
                </c:pt>
                <c:pt idx="30">
                  <c:v>11.605687656810419</c:v>
                </c:pt>
                <c:pt idx="31">
                  <c:v>11.611917084115746</c:v>
                </c:pt>
                <c:pt idx="32">
                  <c:v>11.618202493950916</c:v>
                </c:pt>
                <c:pt idx="33">
                  <c:v>11.63010196131007</c:v>
                </c:pt>
                <c:pt idx="34">
                  <c:v>12.052637260443525</c:v>
                </c:pt>
                <c:pt idx="35">
                  <c:v>12.054199298659393</c:v>
                </c:pt>
                <c:pt idx="36">
                  <c:v>12.05742809634709</c:v>
                </c:pt>
                <c:pt idx="37">
                  <c:v>12.061461412138412</c:v>
                </c:pt>
                <c:pt idx="38">
                  <c:v>12.083834224282922</c:v>
                </c:pt>
                <c:pt idx="39">
                  <c:v>12.085847414733845</c:v>
                </c:pt>
                <c:pt idx="40">
                  <c:v>12.08793479691445</c:v>
                </c:pt>
                <c:pt idx="41">
                  <c:v>12.097501739020961</c:v>
                </c:pt>
                <c:pt idx="42">
                  <c:v>11.080231026119312</c:v>
                </c:pt>
                <c:pt idx="43">
                  <c:v>11.086495108419477</c:v>
                </c:pt>
                <c:pt idx="44">
                  <c:v>11.093410253227278</c:v>
                </c:pt>
                <c:pt idx="45">
                  <c:v>11.10680462486552</c:v>
                </c:pt>
                <c:pt idx="46">
                  <c:v>11.119905815045014</c:v>
                </c:pt>
                <c:pt idx="47">
                  <c:v>11.558562721602126</c:v>
                </c:pt>
                <c:pt idx="48">
                  <c:v>11.564716096057575</c:v>
                </c:pt>
                <c:pt idx="49">
                  <c:v>11.568136806490728</c:v>
                </c:pt>
                <c:pt idx="50">
                  <c:v>11.577663254524506</c:v>
                </c:pt>
                <c:pt idx="51">
                  <c:v>11.581991757033441</c:v>
                </c:pt>
                <c:pt idx="52">
                  <c:v>11.598825059855288</c:v>
                </c:pt>
                <c:pt idx="53">
                  <c:v>11.605056179191408</c:v>
                </c:pt>
                <c:pt idx="54">
                  <c:v>11.611363341732607</c:v>
                </c:pt>
                <c:pt idx="55">
                  <c:v>11.623342236739962</c:v>
                </c:pt>
                <c:pt idx="56">
                  <c:v>12.048331872697188</c:v>
                </c:pt>
                <c:pt idx="57">
                  <c:v>12.049896192064686</c:v>
                </c:pt>
                <c:pt idx="58">
                  <c:v>12.053114512947777</c:v>
                </c:pt>
                <c:pt idx="59">
                  <c:v>12.057178491943173</c:v>
                </c:pt>
                <c:pt idx="60">
                  <c:v>12.079605924615215</c:v>
                </c:pt>
                <c:pt idx="61">
                  <c:v>12.081619734209657</c:v>
                </c:pt>
                <c:pt idx="62">
                  <c:v>12.08370852956474</c:v>
                </c:pt>
                <c:pt idx="63">
                  <c:v>12.093318972591881</c:v>
                </c:pt>
                <c:pt idx="64">
                  <c:v>11.068617018386499</c:v>
                </c:pt>
                <c:pt idx="65">
                  <c:v>11.074982270251033</c:v>
                </c:pt>
                <c:pt idx="66">
                  <c:v>11.081916373469815</c:v>
                </c:pt>
                <c:pt idx="67">
                  <c:v>11.095429396468557</c:v>
                </c:pt>
                <c:pt idx="68">
                  <c:v>11.108691554082997</c:v>
                </c:pt>
                <c:pt idx="69">
                  <c:v>6.4770398139611327</c:v>
                </c:pt>
                <c:pt idx="70">
                  <c:v>6.9240353384940017</c:v>
                </c:pt>
                <c:pt idx="71">
                  <c:v>7.6101127321468791</c:v>
                </c:pt>
                <c:pt idx="72">
                  <c:v>7.8177590501267016</c:v>
                </c:pt>
                <c:pt idx="73">
                  <c:v>8.4074850632579157</c:v>
                </c:pt>
                <c:pt idx="74">
                  <c:v>8.5197352981437717</c:v>
                </c:pt>
                <c:pt idx="75">
                  <c:v>8.6444058392276055</c:v>
                </c:pt>
                <c:pt idx="76">
                  <c:v>8.8546098416809436</c:v>
                </c:pt>
                <c:pt idx="77">
                  <c:v>11.10140616941654</c:v>
                </c:pt>
                <c:pt idx="78">
                  <c:v>11.105301418172127</c:v>
                </c:pt>
                <c:pt idx="79">
                  <c:v>11.112938161167035</c:v>
                </c:pt>
                <c:pt idx="80">
                  <c:v>11.123614761657141</c:v>
                </c:pt>
                <c:pt idx="81">
                  <c:v>11.178895789638434</c:v>
                </c:pt>
                <c:pt idx="82">
                  <c:v>11.183738001106283</c:v>
                </c:pt>
                <c:pt idx="83">
                  <c:v>11.188769970207234</c:v>
                </c:pt>
                <c:pt idx="84">
                  <c:v>11.212157087490739</c:v>
                </c:pt>
                <c:pt idx="85">
                  <c:v>10.610623521917686</c:v>
                </c:pt>
                <c:pt idx="86">
                  <c:v>10.600672338431609</c:v>
                </c:pt>
                <c:pt idx="87">
                  <c:v>10.589054954907581</c:v>
                </c:pt>
                <c:pt idx="88">
                  <c:v>10.566372899366387</c:v>
                </c:pt>
                <c:pt idx="89">
                  <c:v>10.543511964578647</c:v>
                </c:pt>
                <c:pt idx="90">
                  <c:v>5.9053321491274335</c:v>
                </c:pt>
                <c:pt idx="91">
                  <c:v>7.2252308638715803</c:v>
                </c:pt>
                <c:pt idx="92">
                  <c:v>7.5152985872261313</c:v>
                </c:pt>
                <c:pt idx="93">
                  <c:v>8.2539092147967033</c:v>
                </c:pt>
                <c:pt idx="94">
                  <c:v>8.3808434871403481</c:v>
                </c:pt>
                <c:pt idx="95">
                  <c:v>8.5232575854035559</c:v>
                </c:pt>
                <c:pt idx="96">
                  <c:v>8.7576816548107512</c:v>
                </c:pt>
                <c:pt idx="97">
                  <c:v>11.091553789389355</c:v>
                </c:pt>
                <c:pt idx="98">
                  <c:v>11.095488590610662</c:v>
                </c:pt>
                <c:pt idx="99">
                  <c:v>11.103207312567047</c:v>
                </c:pt>
                <c:pt idx="100">
                  <c:v>11.113983973163451</c:v>
                </c:pt>
                <c:pt idx="101">
                  <c:v>11.169800106208786</c:v>
                </c:pt>
                <c:pt idx="102">
                  <c:v>11.174689924540498</c:v>
                </c:pt>
                <c:pt idx="103">
                  <c:v>11.179770969287162</c:v>
                </c:pt>
                <c:pt idx="104">
                  <c:v>11.20336590277766</c:v>
                </c:pt>
                <c:pt idx="105">
                  <c:v>10.626377996782947</c:v>
                </c:pt>
                <c:pt idx="106">
                  <c:v>10.616573222362709</c:v>
                </c:pt>
                <c:pt idx="107">
                  <c:v>10.605159301646268</c:v>
                </c:pt>
                <c:pt idx="108">
                  <c:v>10.582854322587451</c:v>
                </c:pt>
                <c:pt idx="109">
                  <c:v>10.560366026858745</c:v>
                </c:pt>
                <c:pt idx="110">
                  <c:v>6.9269120645096578</c:v>
                </c:pt>
                <c:pt idx="111">
                  <c:v>7.2960187437307695</c:v>
                </c:pt>
                <c:pt idx="112">
                  <c:v>8.1546217786700534</c:v>
                </c:pt>
                <c:pt idx="113">
                  <c:v>8.2932104675352338</c:v>
                </c:pt>
                <c:pt idx="114">
                  <c:v>8.4485810958205594</c:v>
                </c:pt>
                <c:pt idx="115">
                  <c:v>8.69917518849104</c:v>
                </c:pt>
                <c:pt idx="116">
                  <c:v>11.085977604732467</c:v>
                </c:pt>
                <c:pt idx="117">
                  <c:v>11.089936198994977</c:v>
                </c:pt>
                <c:pt idx="118">
                  <c:v>11.097708115096838</c:v>
                </c:pt>
                <c:pt idx="119">
                  <c:v>11.10853851293059</c:v>
                </c:pt>
                <c:pt idx="120">
                  <c:v>11.164669914971256</c:v>
                </c:pt>
                <c:pt idx="121">
                  <c:v>11.169588727727225</c:v>
                </c:pt>
                <c:pt idx="122">
                  <c:v>11.174699462459099</c:v>
                </c:pt>
                <c:pt idx="123">
                  <c:v>11.198411725787835</c:v>
                </c:pt>
                <c:pt idx="124">
                  <c:v>10.635058036559444</c:v>
                </c:pt>
                <c:pt idx="125">
                  <c:v>10.625330192906516</c:v>
                </c:pt>
                <c:pt idx="126">
                  <c:v>10.614032439648154</c:v>
                </c:pt>
                <c:pt idx="127">
                  <c:v>10.591935863347372</c:v>
                </c:pt>
                <c:pt idx="128">
                  <c:v>10.569648709692846</c:v>
                </c:pt>
                <c:pt idx="129">
                  <c:v>6.1651176440752975</c:v>
                </c:pt>
                <c:pt idx="130">
                  <c:v>7.8650387282269367</c:v>
                </c:pt>
                <c:pt idx="131">
                  <c:v>8.0109312326575655</c:v>
                </c:pt>
                <c:pt idx="132">
                  <c:v>8.205481130220809</c:v>
                </c:pt>
                <c:pt idx="133">
                  <c:v>8.5148855745031629</c:v>
                </c:pt>
                <c:pt idx="134">
                  <c:v>11.070550081966857</c:v>
                </c:pt>
                <c:pt idx="135">
                  <c:v>11.074560603218799</c:v>
                </c:pt>
                <c:pt idx="136">
                  <c:v>11.082405342408784</c:v>
                </c:pt>
                <c:pt idx="137">
                  <c:v>11.093424887174608</c:v>
                </c:pt>
                <c:pt idx="138">
                  <c:v>11.150315846337556</c:v>
                </c:pt>
                <c:pt idx="139">
                  <c:v>11.155293695896788</c:v>
                </c:pt>
                <c:pt idx="140">
                  <c:v>11.160467049489355</c:v>
                </c:pt>
                <c:pt idx="141">
                  <c:v>11.184518541434961</c:v>
                </c:pt>
                <c:pt idx="142">
                  <c:v>10.659163558224821</c:v>
                </c:pt>
                <c:pt idx="143">
                  <c:v>10.64967896248004</c:v>
                </c:pt>
                <c:pt idx="144">
                  <c:v>10.638633404201775</c:v>
                </c:pt>
                <c:pt idx="145">
                  <c:v>10.617066403028835</c:v>
                </c:pt>
                <c:pt idx="146">
                  <c:v>10.595344972292551</c:v>
                </c:pt>
                <c:pt idx="147">
                  <c:v>7.6733723687202522</c:v>
                </c:pt>
                <c:pt idx="148">
                  <c:v>7.8393438227460823</c:v>
                </c:pt>
                <c:pt idx="149">
                  <c:v>8.0691941771130384</c:v>
                </c:pt>
                <c:pt idx="150">
                  <c:v>8.4170895122287792</c:v>
                </c:pt>
                <c:pt idx="151">
                  <c:v>11.063208144414673</c:v>
                </c:pt>
                <c:pt idx="152">
                  <c:v>11.067251772171153</c:v>
                </c:pt>
                <c:pt idx="153">
                  <c:v>11.075173760112738</c:v>
                </c:pt>
                <c:pt idx="154">
                  <c:v>11.086262669130427</c:v>
                </c:pt>
                <c:pt idx="155">
                  <c:v>11.143586272165152</c:v>
                </c:pt>
                <c:pt idx="156">
                  <c:v>11.148604703011651</c:v>
                </c:pt>
                <c:pt idx="157">
                  <c:v>11.153819442188903</c:v>
                </c:pt>
                <c:pt idx="158">
                  <c:v>11.178027276146564</c:v>
                </c:pt>
                <c:pt idx="159">
                  <c:v>10.669912276737378</c:v>
                </c:pt>
                <c:pt idx="160">
                  <c:v>10.660517194429731</c:v>
                </c:pt>
                <c:pt idx="161">
                  <c:v>10.649615590328125</c:v>
                </c:pt>
                <c:pt idx="162">
                  <c:v>10.628300560050267</c:v>
                </c:pt>
                <c:pt idx="163">
                  <c:v>10.606817645127702</c:v>
                </c:pt>
                <c:pt idx="164">
                  <c:v>6.8961138006709506</c:v>
                </c:pt>
                <c:pt idx="165">
                  <c:v>7.4728236765755929</c:v>
                </c:pt>
                <c:pt idx="166">
                  <c:v>7.9845149687076118</c:v>
                </c:pt>
                <c:pt idx="167">
                  <c:v>11.033164308311939</c:v>
                </c:pt>
                <c:pt idx="168">
                  <c:v>11.037382510811733</c:v>
                </c:pt>
                <c:pt idx="169">
                  <c:v>11.045818287285636</c:v>
                </c:pt>
                <c:pt idx="170">
                  <c:v>11.05709559136746</c:v>
                </c:pt>
                <c:pt idx="171">
                  <c:v>11.11651828041189</c:v>
                </c:pt>
                <c:pt idx="172">
                  <c:v>11.121760109158439</c:v>
                </c:pt>
                <c:pt idx="173">
                  <c:v>11.127197332897651</c:v>
                </c:pt>
                <c:pt idx="174">
                  <c:v>11.152020958185879</c:v>
                </c:pt>
                <c:pt idx="175">
                  <c:v>10.710949968894822</c:v>
                </c:pt>
                <c:pt idx="176">
                  <c:v>10.701826793036007</c:v>
                </c:pt>
                <c:pt idx="177">
                  <c:v>10.691591599307978</c:v>
                </c:pt>
                <c:pt idx="178">
                  <c:v>10.671297210009104</c:v>
                </c:pt>
                <c:pt idx="179">
                  <c:v>10.650674647706582</c:v>
                </c:pt>
                <c:pt idx="180">
                  <c:v>6.6737588528753582</c:v>
                </c:pt>
                <c:pt idx="181">
                  <c:v>7.6335505999621569</c:v>
                </c:pt>
                <c:pt idx="182">
                  <c:v>11.022807747758451</c:v>
                </c:pt>
                <c:pt idx="183">
                  <c:v>11.02703110091136</c:v>
                </c:pt>
                <c:pt idx="184">
                  <c:v>11.035353141267274</c:v>
                </c:pt>
                <c:pt idx="185">
                  <c:v>11.046850362033874</c:v>
                </c:pt>
                <c:pt idx="186">
                  <c:v>11.10654985239667</c:v>
                </c:pt>
                <c:pt idx="187">
                  <c:v>11.111786082307821</c:v>
                </c:pt>
                <c:pt idx="188">
                  <c:v>11.11722384647967</c:v>
                </c:pt>
                <c:pt idx="189">
                  <c:v>11.142313342372578</c:v>
                </c:pt>
                <c:pt idx="190">
                  <c:v>10.726187356181192</c:v>
                </c:pt>
                <c:pt idx="191">
                  <c:v>10.717263977393955</c:v>
                </c:pt>
                <c:pt idx="192">
                  <c:v>10.707056320083034</c:v>
                </c:pt>
                <c:pt idx="193">
                  <c:v>10.686994972273979</c:v>
                </c:pt>
                <c:pt idx="194">
                  <c:v>10.666726380001855</c:v>
                </c:pt>
                <c:pt idx="195">
                  <c:v>7.1931108534763357</c:v>
                </c:pt>
                <c:pt idx="196">
                  <c:v>11.01191104937543</c:v>
                </c:pt>
                <c:pt idx="197">
                  <c:v>11.016157777754545</c:v>
                </c:pt>
                <c:pt idx="198">
                  <c:v>11.024453627275967</c:v>
                </c:pt>
                <c:pt idx="199">
                  <c:v>11.03613410694944</c:v>
                </c:pt>
                <c:pt idx="200">
                  <c:v>11.096273359234075</c:v>
                </c:pt>
                <c:pt idx="201">
                  <c:v>11.101530622096451</c:v>
                </c:pt>
                <c:pt idx="202">
                  <c:v>11.106993843507523</c:v>
                </c:pt>
                <c:pt idx="203">
                  <c:v>11.132348155062131</c:v>
                </c:pt>
                <c:pt idx="204">
                  <c:v>10.741449035054613</c:v>
                </c:pt>
                <c:pt idx="205">
                  <c:v>10.732693051519945</c:v>
                </c:pt>
                <c:pt idx="206">
                  <c:v>10.722577917490558</c:v>
                </c:pt>
                <c:pt idx="207">
                  <c:v>10.702789381426312</c:v>
                </c:pt>
                <c:pt idx="208">
                  <c:v>10.682858708021872</c:v>
                </c:pt>
                <c:pt idx="209">
                  <c:v>10.989841133137931</c:v>
                </c:pt>
                <c:pt idx="210">
                  <c:v>10.994174650029779</c:v>
                </c:pt>
                <c:pt idx="211">
                  <c:v>11.002617734287252</c:v>
                </c:pt>
                <c:pt idx="212">
                  <c:v>11.014571752588671</c:v>
                </c:pt>
                <c:pt idx="213">
                  <c:v>11.075932658546737</c:v>
                </c:pt>
                <c:pt idx="214">
                  <c:v>11.081290594706539</c:v>
                </c:pt>
                <c:pt idx="215">
                  <c:v>11.086859176796397</c:v>
                </c:pt>
                <c:pt idx="216">
                  <c:v>11.112724384623208</c:v>
                </c:pt>
                <c:pt idx="217">
                  <c:v>10.769814530914411</c:v>
                </c:pt>
                <c:pt idx="218">
                  <c:v>10.761305069680802</c:v>
                </c:pt>
                <c:pt idx="219">
                  <c:v>10.751475035136018</c:v>
                </c:pt>
                <c:pt idx="220">
                  <c:v>10.732253843747408</c:v>
                </c:pt>
                <c:pt idx="221">
                  <c:v>10.712908371033413</c:v>
                </c:pt>
                <c:pt idx="222">
                  <c:v>5.7842084673374563</c:v>
                </c:pt>
                <c:pt idx="223">
                  <c:v>7.2836335773532372</c:v>
                </c:pt>
                <c:pt idx="224">
                  <c:v>7.4092686811342823</c:v>
                </c:pt>
                <c:pt idx="225">
                  <c:v>8.690185997442013</c:v>
                </c:pt>
                <c:pt idx="226">
                  <c:v>8.7663156846000057</c:v>
                </c:pt>
                <c:pt idx="227">
                  <c:v>8.8382203560363539</c:v>
                </c:pt>
                <c:pt idx="228">
                  <c:v>9.0369296896844933</c:v>
                </c:pt>
                <c:pt idx="229">
                  <c:v>11.577752048097501</c:v>
                </c:pt>
                <c:pt idx="230">
                  <c:v>11.573875867965864</c:v>
                </c:pt>
                <c:pt idx="231">
                  <c:v>11.569723499480762</c:v>
                </c:pt>
                <c:pt idx="232">
                  <c:v>11.561404626768294</c:v>
                </c:pt>
                <c:pt idx="233">
                  <c:v>11.552973161974554</c:v>
                </c:pt>
                <c:pt idx="234">
                  <c:v>7.0556235529322917</c:v>
                </c:pt>
                <c:pt idx="235">
                  <c:v>7.1959776843690335</c:v>
                </c:pt>
                <c:pt idx="236">
                  <c:v>8.634904099401334</c:v>
                </c:pt>
                <c:pt idx="237">
                  <c:v>8.714927580181417</c:v>
                </c:pt>
                <c:pt idx="238">
                  <c:v>8.790329341976209</c:v>
                </c:pt>
                <c:pt idx="239">
                  <c:v>8.9986309692116251</c:v>
                </c:pt>
                <c:pt idx="240">
                  <c:v>11.580241276263727</c:v>
                </c:pt>
                <c:pt idx="241">
                  <c:v>11.576377367692821</c:v>
                </c:pt>
                <c:pt idx="242">
                  <c:v>11.572229042647335</c:v>
                </c:pt>
                <c:pt idx="243">
                  <c:v>11.563926829207647</c:v>
                </c:pt>
                <c:pt idx="244">
                  <c:v>11.555517473708443</c:v>
                </c:pt>
                <c:pt idx="245">
                  <c:v>6.7959884652901428</c:v>
                </c:pt>
                <c:pt idx="246">
                  <c:v>8.4687555274112327</c:v>
                </c:pt>
                <c:pt idx="247">
                  <c:v>8.5568599518539354</c:v>
                </c:pt>
                <c:pt idx="248">
                  <c:v>8.640805822038228</c:v>
                </c:pt>
                <c:pt idx="249">
                  <c:v>8.8898563796266785</c:v>
                </c:pt>
                <c:pt idx="250">
                  <c:v>11.585327879649579</c:v>
                </c:pt>
                <c:pt idx="251">
                  <c:v>11.581498011631933</c:v>
                </c:pt>
                <c:pt idx="252">
                  <c:v>11.577336721963784</c:v>
                </c:pt>
                <c:pt idx="253">
                  <c:v>11.56905450153049</c:v>
                </c:pt>
                <c:pt idx="254">
                  <c:v>11.560693025176418</c:v>
                </c:pt>
                <c:pt idx="255">
                  <c:v>8.3648739870761055</c:v>
                </c:pt>
                <c:pt idx="256">
                  <c:v>8.4692597740622766</c:v>
                </c:pt>
                <c:pt idx="257">
                  <c:v>8.5653934385593953</c:v>
                </c:pt>
                <c:pt idx="258">
                  <c:v>8.8184758517222015</c:v>
                </c:pt>
                <c:pt idx="259">
                  <c:v>11.591833957111898</c:v>
                </c:pt>
                <c:pt idx="260">
                  <c:v>11.588021213425264</c:v>
                </c:pt>
                <c:pt idx="261">
                  <c:v>11.58390528085658</c:v>
                </c:pt>
                <c:pt idx="262">
                  <c:v>11.57568937190285</c:v>
                </c:pt>
                <c:pt idx="263">
                  <c:v>11.567380830444749</c:v>
                </c:pt>
                <c:pt idx="264">
                  <c:v>6.2184215192032433</c:v>
                </c:pt>
                <c:pt idx="265">
                  <c:v>6.9080297036594507</c:v>
                </c:pt>
                <c:pt idx="266">
                  <c:v>7.8220748504839746</c:v>
                </c:pt>
                <c:pt idx="267">
                  <c:v>11.627270918055308</c:v>
                </c:pt>
                <c:pt idx="268">
                  <c:v>11.623615092178891</c:v>
                </c:pt>
                <c:pt idx="269">
                  <c:v>11.619588079161229</c:v>
                </c:pt>
                <c:pt idx="270">
                  <c:v>11.611625525034881</c:v>
                </c:pt>
                <c:pt idx="271">
                  <c:v>11.603620202657387</c:v>
                </c:pt>
                <c:pt idx="272">
                  <c:v>6.2118505080781352</c:v>
                </c:pt>
                <c:pt idx="273">
                  <c:v>7.6436142159589071</c:v>
                </c:pt>
                <c:pt idx="274">
                  <c:v>11.630436713191335</c:v>
                </c:pt>
                <c:pt idx="275">
                  <c:v>11.626797214706173</c:v>
                </c:pt>
                <c:pt idx="276">
                  <c:v>11.622772438904185</c:v>
                </c:pt>
                <c:pt idx="277">
                  <c:v>11.614828646939456</c:v>
                </c:pt>
                <c:pt idx="278">
                  <c:v>11.606850975018006</c:v>
                </c:pt>
                <c:pt idx="279">
                  <c:v>7.4470583593156654</c:v>
                </c:pt>
                <c:pt idx="280">
                  <c:v>11.633719651418</c:v>
                </c:pt>
                <c:pt idx="281">
                  <c:v>11.630096591215313</c:v>
                </c:pt>
                <c:pt idx="282">
                  <c:v>11.626075212809619</c:v>
                </c:pt>
                <c:pt idx="283">
                  <c:v>11.618151551630515</c:v>
                </c:pt>
                <c:pt idx="284">
                  <c:v>11.610202352461506</c:v>
                </c:pt>
                <c:pt idx="285">
                  <c:v>11.64874824073538</c:v>
                </c:pt>
                <c:pt idx="286">
                  <c:v>11.64517739058328</c:v>
                </c:pt>
                <c:pt idx="287">
                  <c:v>11.641220510028504</c:v>
                </c:pt>
                <c:pt idx="288">
                  <c:v>11.633418933676703</c:v>
                </c:pt>
                <c:pt idx="289">
                  <c:v>11.625589868361873</c:v>
                </c:pt>
                <c:pt idx="290">
                  <c:v>6.0918419385258815</c:v>
                </c:pt>
                <c:pt idx="291">
                  <c:v>6.7826809392527618</c:v>
                </c:pt>
                <c:pt idx="292">
                  <c:v>7.492531199941026</c:v>
                </c:pt>
                <c:pt idx="293">
                  <c:v>7.8810058376103065</c:v>
                </c:pt>
                <c:pt idx="294">
                  <c:v>6.3691923860976898</c:v>
                </c:pt>
                <c:pt idx="295">
                  <c:v>7.2873268953485875</c:v>
                </c:pt>
                <c:pt idx="296">
                  <c:v>7.7298799306890258</c:v>
                </c:pt>
                <c:pt idx="297">
                  <c:v>6.8159020212788679</c:v>
                </c:pt>
                <c:pt idx="298">
                  <c:v>7.4788313721526967</c:v>
                </c:pt>
                <c:pt idx="299">
                  <c:v>6.7826809392527618</c:v>
                </c:pt>
              </c:numCache>
            </c:numRef>
          </c:xVal>
          <c:yVal>
            <c:numRef>
              <c:f>IsoldidtZs!$BK$2:$BK$301</c:f>
              <c:numCache>
                <c:formatCode>General</c:formatCode>
                <c:ptCount val="300"/>
                <c:pt idx="0">
                  <c:v>0.31533602889530188</c:v>
                </c:pt>
                <c:pt idx="1">
                  <c:v>0.30160031759047751</c:v>
                </c:pt>
                <c:pt idx="2">
                  <c:v>0.15912597265158179</c:v>
                </c:pt>
                <c:pt idx="3">
                  <c:v>0.15577941718667107</c:v>
                </c:pt>
                <c:pt idx="4">
                  <c:v>5.4920200561428538E-2</c:v>
                </c:pt>
                <c:pt idx="5">
                  <c:v>8.6198544059471541E-2</c:v>
                </c:pt>
                <c:pt idx="6">
                  <c:v>0.23370887431467469</c:v>
                </c:pt>
                <c:pt idx="7">
                  <c:v>9.5712695365573586E-2</c:v>
                </c:pt>
                <c:pt idx="8">
                  <c:v>5.5719837292458677E-2</c:v>
                </c:pt>
                <c:pt idx="9">
                  <c:v>0.40917513933219185</c:v>
                </c:pt>
                <c:pt idx="10">
                  <c:v>0.17577480620291755</c:v>
                </c:pt>
                <c:pt idx="11">
                  <c:v>0.19300422323495026</c:v>
                </c:pt>
                <c:pt idx="12">
                  <c:v>0.2018840734735772</c:v>
                </c:pt>
                <c:pt idx="13">
                  <c:v>0.34799593444426169</c:v>
                </c:pt>
                <c:pt idx="14">
                  <c:v>0.2250863379596677</c:v>
                </c:pt>
                <c:pt idx="15">
                  <c:v>0.37705008331153006</c:v>
                </c:pt>
                <c:pt idx="16">
                  <c:v>0.14310013328547552</c:v>
                </c:pt>
                <c:pt idx="17">
                  <c:v>0.57761552878517297</c:v>
                </c:pt>
                <c:pt idx="18">
                  <c:v>0.43603264389406093</c:v>
                </c:pt>
                <c:pt idx="19">
                  <c:v>0.21747515133216133</c:v>
                </c:pt>
                <c:pt idx="20">
                  <c:v>0.17505775408861346</c:v>
                </c:pt>
                <c:pt idx="21">
                  <c:v>0.20867538846826986</c:v>
                </c:pt>
                <c:pt idx="22">
                  <c:v>0.1979132351443785</c:v>
                </c:pt>
                <c:pt idx="23">
                  <c:v>0.33882071316301754</c:v>
                </c:pt>
                <c:pt idx="24">
                  <c:v>0.20272537570133925</c:v>
                </c:pt>
                <c:pt idx="25">
                  <c:v>0.52439489144783968</c:v>
                </c:pt>
                <c:pt idx="26">
                  <c:v>0.13830003995433138</c:v>
                </c:pt>
                <c:pt idx="27">
                  <c:v>0.37406426223741629</c:v>
                </c:pt>
                <c:pt idx="28">
                  <c:v>0.23610922261090991</c:v>
                </c:pt>
                <c:pt idx="29">
                  <c:v>1.0748566792748793</c:v>
                </c:pt>
                <c:pt idx="30">
                  <c:v>0.64313964550905289</c:v>
                </c:pt>
                <c:pt idx="31">
                  <c:v>0.11974684763268718</c:v>
                </c:pt>
                <c:pt idx="32">
                  <c:v>0.7031103905061814</c:v>
                </c:pt>
                <c:pt idx="33">
                  <c:v>0.51763261453193943</c:v>
                </c:pt>
                <c:pt idx="34">
                  <c:v>0.15712080572635942</c:v>
                </c:pt>
                <c:pt idx="35">
                  <c:v>0.35629449493627452</c:v>
                </c:pt>
                <c:pt idx="36">
                  <c:v>0.30757583286042672</c:v>
                </c:pt>
                <c:pt idx="37">
                  <c:v>0.2157892113296965</c:v>
                </c:pt>
                <c:pt idx="38">
                  <c:v>0.55546153654712416</c:v>
                </c:pt>
                <c:pt idx="39">
                  <c:v>0.2881385624888898</c:v>
                </c:pt>
                <c:pt idx="40">
                  <c:v>0.21901566922741222</c:v>
                </c:pt>
                <c:pt idx="41">
                  <c:v>0.51969679009643999</c:v>
                </c:pt>
                <c:pt idx="42">
                  <c:v>0.56802729621917258</c:v>
                </c:pt>
                <c:pt idx="43">
                  <c:v>0.17820046373970252</c:v>
                </c:pt>
                <c:pt idx="44">
                  <c:v>0.57755579814858049</c:v>
                </c:pt>
                <c:pt idx="45">
                  <c:v>0.35379733383153072</c:v>
                </c:pt>
                <c:pt idx="46">
                  <c:v>0.26190449149665662</c:v>
                </c:pt>
                <c:pt idx="47">
                  <c:v>0.8684778445239586</c:v>
                </c:pt>
                <c:pt idx="48">
                  <c:v>1.0907694018459174E-2</c:v>
                </c:pt>
                <c:pt idx="49">
                  <c:v>0.19323483577508957</c:v>
                </c:pt>
                <c:pt idx="50">
                  <c:v>0.18538468103669004</c:v>
                </c:pt>
                <c:pt idx="51">
                  <c:v>0.34183160013418312</c:v>
                </c:pt>
                <c:pt idx="52">
                  <c:v>0.17382602724450208</c:v>
                </c:pt>
                <c:pt idx="53">
                  <c:v>2.2583762392436972E-2</c:v>
                </c:pt>
                <c:pt idx="54">
                  <c:v>7.1976810997624499E-2</c:v>
                </c:pt>
                <c:pt idx="55">
                  <c:v>0.13258876947627965</c:v>
                </c:pt>
                <c:pt idx="56">
                  <c:v>0.11249059945443461</c:v>
                </c:pt>
                <c:pt idx="57">
                  <c:v>0.11755193543231938</c:v>
                </c:pt>
                <c:pt idx="58">
                  <c:v>6.492530081477435E-2</c:v>
                </c:pt>
                <c:pt idx="59">
                  <c:v>2.5473794529917684E-2</c:v>
                </c:pt>
                <c:pt idx="60">
                  <c:v>0.32353739191662773</c:v>
                </c:pt>
                <c:pt idx="61">
                  <c:v>8.2984792727540516E-2</c:v>
                </c:pt>
                <c:pt idx="62">
                  <c:v>0.29198131795014243</c:v>
                </c:pt>
                <c:pt idx="63">
                  <c:v>5.6367785008028387E-2</c:v>
                </c:pt>
                <c:pt idx="64">
                  <c:v>0.2321462015396899</c:v>
                </c:pt>
                <c:pt idx="65">
                  <c:v>5.1024065298023127E-2</c:v>
                </c:pt>
                <c:pt idx="66">
                  <c:v>0.26787385162325889</c:v>
                </c:pt>
                <c:pt idx="67">
                  <c:v>0.23181987837010523</c:v>
                </c:pt>
                <c:pt idx="68">
                  <c:v>0.38024891408916683</c:v>
                </c:pt>
                <c:pt idx="69">
                  <c:v>0.62655580062329619</c:v>
                </c:pt>
                <c:pt idx="70">
                  <c:v>0.18243562820440057</c:v>
                </c:pt>
                <c:pt idx="71">
                  <c:v>0.21519971807366539</c:v>
                </c:pt>
                <c:pt idx="72">
                  <c:v>0.51093691687278364</c:v>
                </c:pt>
                <c:pt idx="73">
                  <c:v>0.78667462332432259</c:v>
                </c:pt>
                <c:pt idx="74">
                  <c:v>0.22276146002609373</c:v>
                </c:pt>
                <c:pt idx="75">
                  <c:v>1.5329152334587972</c:v>
                </c:pt>
                <c:pt idx="76">
                  <c:v>0.25212391519114297</c:v>
                </c:pt>
                <c:pt idx="77">
                  <c:v>0.21935605806573549</c:v>
                </c:pt>
                <c:pt idx="78">
                  <c:v>0.66426457812557205</c:v>
                </c:pt>
                <c:pt idx="79">
                  <c:v>1.1654302060190296</c:v>
                </c:pt>
                <c:pt idx="80">
                  <c:v>0.98981216173193243</c:v>
                </c:pt>
                <c:pt idx="81">
                  <c:v>0.42918802111768228</c:v>
                </c:pt>
                <c:pt idx="82">
                  <c:v>0.52290216419626556</c:v>
                </c:pt>
                <c:pt idx="83">
                  <c:v>1.6007869981456386</c:v>
                </c:pt>
                <c:pt idx="84">
                  <c:v>1.7898516356900136</c:v>
                </c:pt>
                <c:pt idx="85">
                  <c:v>0.11680308416339723</c:v>
                </c:pt>
                <c:pt idx="86">
                  <c:v>0.31974175293378587</c:v>
                </c:pt>
                <c:pt idx="87">
                  <c:v>0.52654509261549087</c:v>
                </c:pt>
                <c:pt idx="88">
                  <c:v>0.56086596843929004</c:v>
                </c:pt>
                <c:pt idx="89">
                  <c:v>0.28981497604168682</c:v>
                </c:pt>
                <c:pt idx="90">
                  <c:v>6.1200493670469661E-2</c:v>
                </c:pt>
                <c:pt idx="91">
                  <c:v>7.8250818392371149E-2</c:v>
                </c:pt>
                <c:pt idx="92">
                  <c:v>0.33017284265917513</c:v>
                </c:pt>
                <c:pt idx="93">
                  <c:v>0.35903171708221321</c:v>
                </c:pt>
                <c:pt idx="94">
                  <c:v>3.072594027973902E-2</c:v>
                </c:pt>
                <c:pt idx="95">
                  <c:v>0.18113537819364239</c:v>
                </c:pt>
                <c:pt idx="96">
                  <c:v>9.1701864954295914E-2</c:v>
                </c:pt>
                <c:pt idx="97">
                  <c:v>3.853483505470482E-2</c:v>
                </c:pt>
                <c:pt idx="98">
                  <c:v>0.10660721972682295</c:v>
                </c:pt>
                <c:pt idx="99">
                  <c:v>8.1307863487044843E-2</c:v>
                </c:pt>
                <c:pt idx="100">
                  <c:v>0.13222201968028313</c:v>
                </c:pt>
                <c:pt idx="101">
                  <c:v>0.34561430657130743</c:v>
                </c:pt>
                <c:pt idx="102">
                  <c:v>0.10056161659294738</c:v>
                </c:pt>
                <c:pt idx="103">
                  <c:v>7.8078777372420166E-2</c:v>
                </c:pt>
                <c:pt idx="104">
                  <c:v>8.2370564716018432E-2</c:v>
                </c:pt>
                <c:pt idx="105">
                  <c:v>0.35226870120000325</c:v>
                </c:pt>
                <c:pt idx="106">
                  <c:v>7.0639739363461851E-2</c:v>
                </c:pt>
                <c:pt idx="107">
                  <c:v>0.3048084802112746</c:v>
                </c:pt>
                <c:pt idx="108">
                  <c:v>0.23745223434375434</c:v>
                </c:pt>
                <c:pt idx="109">
                  <c:v>0.14056948634453181</c:v>
                </c:pt>
                <c:pt idx="110">
                  <c:v>-5.4261733065374164E-2</c:v>
                </c:pt>
                <c:pt idx="111">
                  <c:v>0.13865906953335475</c:v>
                </c:pt>
                <c:pt idx="112">
                  <c:v>0.3222108952822193</c:v>
                </c:pt>
                <c:pt idx="113">
                  <c:v>9.9966011050258555E-2</c:v>
                </c:pt>
                <c:pt idx="114">
                  <c:v>0.44556298896168101</c:v>
                </c:pt>
                <c:pt idx="115">
                  <c:v>-2.5446564747868407E-2</c:v>
                </c:pt>
                <c:pt idx="116">
                  <c:v>9.475426598368597E-2</c:v>
                </c:pt>
                <c:pt idx="117">
                  <c:v>0.3469011172544767</c:v>
                </c:pt>
                <c:pt idx="118">
                  <c:v>0.2782542115280634</c:v>
                </c:pt>
                <c:pt idx="119">
                  <c:v>0.32323791023683313</c:v>
                </c:pt>
                <c:pt idx="120">
                  <c:v>0.38265541738219083</c:v>
                </c:pt>
                <c:pt idx="121">
                  <c:v>0.12933863670757131</c:v>
                </c:pt>
                <c:pt idx="122">
                  <c:v>0.43403098940968116</c:v>
                </c:pt>
                <c:pt idx="123">
                  <c:v>0.4857715091426949</c:v>
                </c:pt>
                <c:pt idx="124">
                  <c:v>0.38971113464355306</c:v>
                </c:pt>
                <c:pt idx="125">
                  <c:v>6.5909444597224795E-2</c:v>
                </c:pt>
                <c:pt idx="126">
                  <c:v>0.28446211864319698</c:v>
                </c:pt>
                <c:pt idx="127">
                  <c:v>0.1833577302252048</c:v>
                </c:pt>
                <c:pt idx="128">
                  <c:v>0.23603282903193909</c:v>
                </c:pt>
                <c:pt idx="129">
                  <c:v>0.24323833749196555</c:v>
                </c:pt>
                <c:pt idx="130">
                  <c:v>0.28518846003577963</c:v>
                </c:pt>
                <c:pt idx="131">
                  <c:v>0.1332176695831912</c:v>
                </c:pt>
                <c:pt idx="132">
                  <c:v>0.40354619982848672</c:v>
                </c:pt>
                <c:pt idx="133">
                  <c:v>3.7481078938822854E-2</c:v>
                </c:pt>
                <c:pt idx="134">
                  <c:v>0.1654060857505798</c:v>
                </c:pt>
                <c:pt idx="135">
                  <c:v>0.45796610811985061</c:v>
                </c:pt>
                <c:pt idx="136">
                  <c:v>0.19385879038227358</c:v>
                </c:pt>
                <c:pt idx="137">
                  <c:v>0.30965820540155431</c:v>
                </c:pt>
                <c:pt idx="138">
                  <c:v>0.46589736373018104</c:v>
                </c:pt>
                <c:pt idx="139">
                  <c:v>6.9753261410255715E-2</c:v>
                </c:pt>
                <c:pt idx="140">
                  <c:v>0.29152911881551286</c:v>
                </c:pt>
                <c:pt idx="141">
                  <c:v>0.41556641766853381</c:v>
                </c:pt>
                <c:pt idx="142">
                  <c:v>0.50441093285513128</c:v>
                </c:pt>
                <c:pt idx="143">
                  <c:v>6.9696045868566453E-2</c:v>
                </c:pt>
                <c:pt idx="144">
                  <c:v>0.23618409748053321</c:v>
                </c:pt>
                <c:pt idx="145">
                  <c:v>0.20425342309035516</c:v>
                </c:pt>
                <c:pt idx="146">
                  <c:v>0.20068775394545993</c:v>
                </c:pt>
                <c:pt idx="147">
                  <c:v>5.7600072762885007E-2</c:v>
                </c:pt>
                <c:pt idx="148">
                  <c:v>0.1658829989775206</c:v>
                </c:pt>
                <c:pt idx="149">
                  <c:v>0.27322197733919523</c:v>
                </c:pt>
                <c:pt idx="150">
                  <c:v>-3.2528332407785437E-2</c:v>
                </c:pt>
                <c:pt idx="151">
                  <c:v>0.11238293560081471</c:v>
                </c:pt>
                <c:pt idx="152">
                  <c:v>0.17341418939374381</c:v>
                </c:pt>
                <c:pt idx="153">
                  <c:v>0.41412713002898965</c:v>
                </c:pt>
                <c:pt idx="154">
                  <c:v>0.37885389664111191</c:v>
                </c:pt>
                <c:pt idx="155">
                  <c:v>1.2377321926866438</c:v>
                </c:pt>
                <c:pt idx="156">
                  <c:v>0.24583734596778514</c:v>
                </c:pt>
                <c:pt idx="157">
                  <c:v>1.1357116618399583</c:v>
                </c:pt>
                <c:pt idx="158">
                  <c:v>0.31394476438999463</c:v>
                </c:pt>
                <c:pt idx="159">
                  <c:v>0.48266541727394174</c:v>
                </c:pt>
                <c:pt idx="160">
                  <c:v>0.16390046323238436</c:v>
                </c:pt>
                <c:pt idx="161">
                  <c:v>0.16493227666209626</c:v>
                </c:pt>
                <c:pt idx="162">
                  <c:v>0.33674291893857267</c:v>
                </c:pt>
                <c:pt idx="163">
                  <c:v>0.64958521179849327</c:v>
                </c:pt>
                <c:pt idx="164">
                  <c:v>0.12623900368392776</c:v>
                </c:pt>
                <c:pt idx="165">
                  <c:v>0.13617384368747493</c:v>
                </c:pt>
                <c:pt idx="166">
                  <c:v>0.18137677649532763</c:v>
                </c:pt>
                <c:pt idx="167">
                  <c:v>0.23224640985008491</c:v>
                </c:pt>
                <c:pt idx="168">
                  <c:v>0.19645848289064372</c:v>
                </c:pt>
                <c:pt idx="169">
                  <c:v>0.13716870011383059</c:v>
                </c:pt>
                <c:pt idx="170">
                  <c:v>0.20050757460254195</c:v>
                </c:pt>
                <c:pt idx="171">
                  <c:v>0.57806863336100212</c:v>
                </c:pt>
                <c:pt idx="172">
                  <c:v>9.8600492832181086E-2</c:v>
                </c:pt>
                <c:pt idx="173">
                  <c:v>0.50495657447804343</c:v>
                </c:pt>
                <c:pt idx="174">
                  <c:v>0.33281797704887439</c:v>
                </c:pt>
                <c:pt idx="175">
                  <c:v>0.36039799803830608</c:v>
                </c:pt>
                <c:pt idx="176">
                  <c:v>9.2002284468779116E-2</c:v>
                </c:pt>
                <c:pt idx="177">
                  <c:v>4.8842497419847454E-2</c:v>
                </c:pt>
                <c:pt idx="178">
                  <c:v>0.21813659209234451</c:v>
                </c:pt>
                <c:pt idx="179">
                  <c:v>0.27129256128583618</c:v>
                </c:pt>
                <c:pt idx="180">
                  <c:v>0.14483017589170824</c:v>
                </c:pt>
                <c:pt idx="181">
                  <c:v>7.982848004422978E-2</c:v>
                </c:pt>
                <c:pt idx="182">
                  <c:v>-1.4189836242699126E-3</c:v>
                </c:pt>
                <c:pt idx="183">
                  <c:v>-4.5429900190150363E-2</c:v>
                </c:pt>
                <c:pt idx="184">
                  <c:v>0.11797548056176031</c:v>
                </c:pt>
                <c:pt idx="185">
                  <c:v>9.7511670199112842E-3</c:v>
                </c:pt>
                <c:pt idx="186">
                  <c:v>0.26175482337325107</c:v>
                </c:pt>
                <c:pt idx="187">
                  <c:v>1.4223469942473246E-2</c:v>
                </c:pt>
                <c:pt idx="188">
                  <c:v>0.1788657660918124</c:v>
                </c:pt>
                <c:pt idx="189">
                  <c:v>0.17219277413486311</c:v>
                </c:pt>
                <c:pt idx="190">
                  <c:v>4.7343080595767259E-3</c:v>
                </c:pt>
                <c:pt idx="191">
                  <c:v>-1.706860369680498E-2</c:v>
                </c:pt>
                <c:pt idx="192">
                  <c:v>0.15137866080845205</c:v>
                </c:pt>
                <c:pt idx="193">
                  <c:v>1.8525968847364717E-2</c:v>
                </c:pt>
                <c:pt idx="194">
                  <c:v>0.15135877605956671</c:v>
                </c:pt>
                <c:pt idx="195">
                  <c:v>0.12679484333607896</c:v>
                </c:pt>
                <c:pt idx="196">
                  <c:v>0.28146476548554061</c:v>
                </c:pt>
                <c:pt idx="197">
                  <c:v>0.19927515809444774</c:v>
                </c:pt>
                <c:pt idx="198">
                  <c:v>0.1184931660067557</c:v>
                </c:pt>
                <c:pt idx="199">
                  <c:v>0.16413757777894192</c:v>
                </c:pt>
                <c:pt idx="200">
                  <c:v>0.68131653810199522</c:v>
                </c:pt>
                <c:pt idx="201">
                  <c:v>2.8550504915442861E-2</c:v>
                </c:pt>
                <c:pt idx="202">
                  <c:v>0.4260778296236295</c:v>
                </c:pt>
                <c:pt idx="203">
                  <c:v>-3.8846000061513855E-2</c:v>
                </c:pt>
                <c:pt idx="204">
                  <c:v>0.56579551023795382</c:v>
                </c:pt>
                <c:pt idx="205">
                  <c:v>0.17574024605891869</c:v>
                </c:pt>
                <c:pt idx="206">
                  <c:v>0.22303214128467294</c:v>
                </c:pt>
                <c:pt idx="207">
                  <c:v>0.4790930201600378</c:v>
                </c:pt>
                <c:pt idx="208">
                  <c:v>0.4045081903895123</c:v>
                </c:pt>
                <c:pt idx="209">
                  <c:v>4.1888067881091395E-2</c:v>
                </c:pt>
                <c:pt idx="210">
                  <c:v>4.8447720727077523E-2</c:v>
                </c:pt>
                <c:pt idx="211">
                  <c:v>0.22047964850186122</c:v>
                </c:pt>
                <c:pt idx="212">
                  <c:v>0.19780848958745081</c:v>
                </c:pt>
                <c:pt idx="213">
                  <c:v>0.63386946036559466</c:v>
                </c:pt>
                <c:pt idx="214">
                  <c:v>9.4443945864424658E-2</c:v>
                </c:pt>
                <c:pt idx="215">
                  <c:v>0.50789761375202613</c:v>
                </c:pt>
                <c:pt idx="216">
                  <c:v>0.1040866663869647</c:v>
                </c:pt>
                <c:pt idx="217">
                  <c:v>0.26308875724697173</c:v>
                </c:pt>
                <c:pt idx="218">
                  <c:v>6.1761611159539237E-2</c:v>
                </c:pt>
                <c:pt idx="219">
                  <c:v>0.21118162879705438</c:v>
                </c:pt>
                <c:pt idx="220">
                  <c:v>0.16247845055572283</c:v>
                </c:pt>
                <c:pt idx="221">
                  <c:v>0.29228351666528818</c:v>
                </c:pt>
                <c:pt idx="222">
                  <c:v>-1.1483595076002084E-2</c:v>
                </c:pt>
                <c:pt idx="223">
                  <c:v>0.21014391031381452</c:v>
                </c:pt>
                <c:pt idx="224">
                  <c:v>9.4875326546566136E-2</c:v>
                </c:pt>
                <c:pt idx="225">
                  <c:v>0.54180369447001275</c:v>
                </c:pt>
                <c:pt idx="226">
                  <c:v>6.1446050412318716E-2</c:v>
                </c:pt>
                <c:pt idx="227">
                  <c:v>0.31368239626178535</c:v>
                </c:pt>
                <c:pt idx="228">
                  <c:v>0.28973346368239544</c:v>
                </c:pt>
                <c:pt idx="229">
                  <c:v>3.1010741069900469E-2</c:v>
                </c:pt>
                <c:pt idx="230">
                  <c:v>1.5575887384821E-2</c:v>
                </c:pt>
                <c:pt idx="231">
                  <c:v>0.25371098451416191</c:v>
                </c:pt>
                <c:pt idx="232">
                  <c:v>2.5359183321917667E-2</c:v>
                </c:pt>
                <c:pt idx="233">
                  <c:v>0.31993859645649281</c:v>
                </c:pt>
                <c:pt idx="234">
                  <c:v>0.41109003883319784</c:v>
                </c:pt>
                <c:pt idx="235">
                  <c:v>-3.657544963023765E-2</c:v>
                </c:pt>
                <c:pt idx="236">
                  <c:v>0.31021416760783721</c:v>
                </c:pt>
                <c:pt idx="237">
                  <c:v>0.1195049101485359</c:v>
                </c:pt>
                <c:pt idx="238">
                  <c:v>0.35372952484093673</c:v>
                </c:pt>
                <c:pt idx="239">
                  <c:v>0.30470974122386996</c:v>
                </c:pt>
                <c:pt idx="240">
                  <c:v>0.10526304155125879</c:v>
                </c:pt>
                <c:pt idx="241">
                  <c:v>5.7225501970668335E-2</c:v>
                </c:pt>
                <c:pt idx="242">
                  <c:v>0.35761472523235577</c:v>
                </c:pt>
                <c:pt idx="243">
                  <c:v>2.5597897934548391E-2</c:v>
                </c:pt>
                <c:pt idx="244">
                  <c:v>0.20183351721386147</c:v>
                </c:pt>
                <c:pt idx="245">
                  <c:v>0.23666871129226932</c:v>
                </c:pt>
                <c:pt idx="246">
                  <c:v>0.6970898303589006</c:v>
                </c:pt>
                <c:pt idx="247">
                  <c:v>9.4765052472088968E-2</c:v>
                </c:pt>
                <c:pt idx="248">
                  <c:v>0.17457054764351784</c:v>
                </c:pt>
                <c:pt idx="249">
                  <c:v>6.2224020921564316E-2</c:v>
                </c:pt>
                <c:pt idx="250">
                  <c:v>0.64326655098070151</c:v>
                </c:pt>
                <c:pt idx="251">
                  <c:v>0.11145319170455796</c:v>
                </c:pt>
                <c:pt idx="252">
                  <c:v>0.23387023140002317</c:v>
                </c:pt>
                <c:pt idx="253">
                  <c:v>0.37304358452250352</c:v>
                </c:pt>
                <c:pt idx="254">
                  <c:v>0.28396076215910843</c:v>
                </c:pt>
                <c:pt idx="255">
                  <c:v>0.64168568285915983</c:v>
                </c:pt>
                <c:pt idx="256">
                  <c:v>1.1362659479249367E-2</c:v>
                </c:pt>
                <c:pt idx="257">
                  <c:v>0.33029847906974891</c:v>
                </c:pt>
                <c:pt idx="258">
                  <c:v>0.20132385889249954</c:v>
                </c:pt>
                <c:pt idx="259">
                  <c:v>0.22663264805456063</c:v>
                </c:pt>
                <c:pt idx="260">
                  <c:v>3.5959179064508143E-2</c:v>
                </c:pt>
                <c:pt idx="261">
                  <c:v>0.37049945111496985</c:v>
                </c:pt>
                <c:pt idx="262">
                  <c:v>2.7169664803723282E-2</c:v>
                </c:pt>
                <c:pt idx="263">
                  <c:v>0.43593778943121064</c:v>
                </c:pt>
                <c:pt idx="264">
                  <c:v>0.54993343035916609</c:v>
                </c:pt>
                <c:pt idx="265">
                  <c:v>0.51219128614893272</c:v>
                </c:pt>
                <c:pt idx="266">
                  <c:v>0.91996067920529001</c:v>
                </c:pt>
                <c:pt idx="267">
                  <c:v>0.66780911591106584</c:v>
                </c:pt>
                <c:pt idx="268">
                  <c:v>0.51786527427825502</c:v>
                </c:pt>
                <c:pt idx="269">
                  <c:v>1.194272072182774</c:v>
                </c:pt>
                <c:pt idx="270">
                  <c:v>0.62947923473137213</c:v>
                </c:pt>
                <c:pt idx="271">
                  <c:v>0.84981020947250796</c:v>
                </c:pt>
                <c:pt idx="272">
                  <c:v>0.28313207406751584</c:v>
                </c:pt>
                <c:pt idx="273">
                  <c:v>9.2015401785226783E-2</c:v>
                </c:pt>
                <c:pt idx="274">
                  <c:v>0.16285289678285117</c:v>
                </c:pt>
                <c:pt idx="275">
                  <c:v>3.1332925613050074E-2</c:v>
                </c:pt>
                <c:pt idx="276">
                  <c:v>0.20452177474238292</c:v>
                </c:pt>
                <c:pt idx="277">
                  <c:v>0.12638742771408684</c:v>
                </c:pt>
                <c:pt idx="278">
                  <c:v>0.20873382714139285</c:v>
                </c:pt>
                <c:pt idx="279">
                  <c:v>0.26876503486566317</c:v>
                </c:pt>
                <c:pt idx="280">
                  <c:v>0.85594868673070934</c:v>
                </c:pt>
                <c:pt idx="281">
                  <c:v>0.21915388282224371</c:v>
                </c:pt>
                <c:pt idx="282">
                  <c:v>0.56307882762835604</c:v>
                </c:pt>
                <c:pt idx="283">
                  <c:v>0.57894819944642084</c:v>
                </c:pt>
                <c:pt idx="284">
                  <c:v>0.22140537345079994</c:v>
                </c:pt>
                <c:pt idx="285">
                  <c:v>0.63097016629371816</c:v>
                </c:pt>
                <c:pt idx="286">
                  <c:v>0.18035046966145188</c:v>
                </c:pt>
                <c:pt idx="287">
                  <c:v>0.28204470746303861</c:v>
                </c:pt>
                <c:pt idx="288">
                  <c:v>0.50831155080068724</c:v>
                </c:pt>
                <c:pt idx="289">
                  <c:v>0.39298659111107392</c:v>
                </c:pt>
                <c:pt idx="290">
                  <c:v>8.7223600580142516E-2</c:v>
                </c:pt>
                <c:pt idx="291">
                  <c:v>0.50269508363249493</c:v>
                </c:pt>
                <c:pt idx="292">
                  <c:v>0.14941868150183044</c:v>
                </c:pt>
                <c:pt idx="293">
                  <c:v>0.50253251856003289</c:v>
                </c:pt>
                <c:pt idx="294">
                  <c:v>0.16440461663142403</c:v>
                </c:pt>
                <c:pt idx="295">
                  <c:v>1.4475551646443097E-2</c:v>
                </c:pt>
                <c:pt idx="296">
                  <c:v>0.18998461349894746</c:v>
                </c:pt>
                <c:pt idx="297">
                  <c:v>0.35576675388766116</c:v>
                </c:pt>
                <c:pt idx="298">
                  <c:v>0.25205493516233518</c:v>
                </c:pt>
                <c:pt idx="299">
                  <c:v>0.34864676783315623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09-4ABE-9FB9-371C6DEB7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593920"/>
        <c:axId val="75593344"/>
      </c:scatterChart>
      <c:valAx>
        <c:axId val="75593920"/>
        <c:scaling>
          <c:orientation val="minMax"/>
          <c:min val="5"/>
        </c:scaling>
        <c:delete val="0"/>
        <c:axPos val="b"/>
        <c:numFmt formatCode="General" sourceLinked="1"/>
        <c:majorTickMark val="out"/>
        <c:minorTickMark val="none"/>
        <c:tickLblPos val="nextTo"/>
        <c:crossAx val="75593344"/>
        <c:crosses val="autoZero"/>
        <c:crossBetween val="midCat"/>
      </c:valAx>
      <c:valAx>
        <c:axId val="75593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5939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IsoldidtZs!$CB$1</c:f>
              <c:strCache>
                <c:ptCount val="1"/>
                <c:pt idx="0">
                  <c:v>F_R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2458245844269465"/>
                  <c:y val="-0.6153350102070575"/>
                </c:manualLayout>
              </c:layout>
              <c:numFmt formatCode="General" sourceLinked="0"/>
            </c:trendlineLbl>
          </c:trendline>
          <c:xVal>
            <c:numRef>
              <c:f>IsoldidtZs!$CA$2:$CA$78</c:f>
              <c:numCache>
                <c:formatCode>General</c:formatCode>
                <c:ptCount val="77"/>
                <c:pt idx="0">
                  <c:v>467.27400954900099</c:v>
                </c:pt>
                <c:pt idx="1">
                  <c:v>1484.9380458456801</c:v>
                </c:pt>
                <c:pt idx="2">
                  <c:v>1022.22208937197</c:v>
                </c:pt>
                <c:pt idx="3">
                  <c:v>650.04384467511102</c:v>
                </c:pt>
                <c:pt idx="4">
                  <c:v>1016.41330176262</c:v>
                </c:pt>
                <c:pt idx="5">
                  <c:v>2018.50563536493</c:v>
                </c:pt>
                <c:pt idx="6">
                  <c:v>2484.3319021419002</c:v>
                </c:pt>
                <c:pt idx="7">
                  <c:v>4480.4782110841597</c:v>
                </c:pt>
                <c:pt idx="8">
                  <c:v>5012.7267031028096</c:v>
                </c:pt>
                <c:pt idx="9">
                  <c:v>5678.2924369919501</c:v>
                </c:pt>
                <c:pt idx="10">
                  <c:v>7006.6140181973697</c:v>
                </c:pt>
                <c:pt idx="11">
                  <c:v>366.98910065559102</c:v>
                </c:pt>
                <c:pt idx="12">
                  <c:v>1373.6557064999899</c:v>
                </c:pt>
                <c:pt idx="13">
                  <c:v>1835.9155754010001</c:v>
                </c:pt>
                <c:pt idx="14">
                  <c:v>3842.6181178982602</c:v>
                </c:pt>
                <c:pt idx="15">
                  <c:v>4362.6872452652296</c:v>
                </c:pt>
                <c:pt idx="16">
                  <c:v>5030.4140982626805</c:v>
                </c:pt>
                <c:pt idx="17">
                  <c:v>6359.3513033956497</c:v>
                </c:pt>
                <c:pt idx="18">
                  <c:v>1019.34145407709</c:v>
                </c:pt>
                <c:pt idx="19">
                  <c:v>1474.41819033814</c:v>
                </c:pt>
                <c:pt idx="20">
                  <c:v>3479.4230843632599</c:v>
                </c:pt>
                <c:pt idx="21">
                  <c:v>3996.6447177601299</c:v>
                </c:pt>
                <c:pt idx="22">
                  <c:v>4668.4439591795399</c:v>
                </c:pt>
                <c:pt idx="23">
                  <c:v>5997.9629875483497</c:v>
                </c:pt>
                <c:pt idx="24">
                  <c:v>475.85712141355998</c:v>
                </c:pt>
                <c:pt idx="25">
                  <c:v>2604.6112953759498</c:v>
                </c:pt>
                <c:pt idx="26">
                  <c:v>3013.72228315749</c:v>
                </c:pt>
                <c:pt idx="27">
                  <c:v>3660.9616223063499</c:v>
                </c:pt>
                <c:pt idx="28">
                  <c:v>4988.4752179398401</c:v>
                </c:pt>
                <c:pt idx="29">
                  <c:v>2150.3209062835199</c:v>
                </c:pt>
                <c:pt idx="30">
                  <c:v>2538.5385559411902</c:v>
                </c:pt>
                <c:pt idx="31">
                  <c:v>3194.52656899265</c:v>
                </c:pt>
                <c:pt idx="32">
                  <c:v>4523.71805045363</c:v>
                </c:pt>
                <c:pt idx="33">
                  <c:v>988.42602151096696</c:v>
                </c:pt>
                <c:pt idx="34">
                  <c:v>1759.56812883161</c:v>
                </c:pt>
                <c:pt idx="35">
                  <c:v>2935.1533179716498</c:v>
                </c:pt>
                <c:pt idx="36">
                  <c:v>791.36464414326701</c:v>
                </c:pt>
                <c:pt idx="37">
                  <c:v>2066.3738771093599</c:v>
                </c:pt>
                <c:pt idx="38">
                  <c:v>1330.2349416550401</c:v>
                </c:pt>
                <c:pt idx="39">
                  <c:v>325.124591503011</c:v>
                </c:pt>
                <c:pt idx="40">
                  <c:v>1456.2698925679899</c:v>
                </c:pt>
                <c:pt idx="41">
                  <c:v>1651.21833807646</c:v>
                </c:pt>
                <c:pt idx="42">
                  <c:v>5944.2877622134001</c:v>
                </c:pt>
                <c:pt idx="43">
                  <c:v>6414.4958492464502</c:v>
                </c:pt>
                <c:pt idx="44">
                  <c:v>6892.7151399140203</c:v>
                </c:pt>
                <c:pt idx="45">
                  <c:v>8407.9224544473509</c:v>
                </c:pt>
                <c:pt idx="46">
                  <c:v>1159.36016836874</c:v>
                </c:pt>
                <c:pt idx="47">
                  <c:v>1334.0539719216699</c:v>
                </c:pt>
                <c:pt idx="48">
                  <c:v>5624.5942964804099</c:v>
                </c:pt>
                <c:pt idx="49">
                  <c:v>6093.1933335485101</c:v>
                </c:pt>
                <c:pt idx="50">
                  <c:v>6570.3957262862004</c:v>
                </c:pt>
                <c:pt idx="51">
                  <c:v>8091.9981463171298</c:v>
                </c:pt>
                <c:pt idx="52">
                  <c:v>894.25276068905703</c:v>
                </c:pt>
                <c:pt idx="53">
                  <c:v>4763.5836299995799</c:v>
                </c:pt>
                <c:pt idx="54">
                  <c:v>5202.3199632471596</c:v>
                </c:pt>
                <c:pt idx="55">
                  <c:v>5657.8872381835199</c:v>
                </c:pt>
                <c:pt idx="56">
                  <c:v>7257.9767153112298</c:v>
                </c:pt>
                <c:pt idx="57">
                  <c:v>4293.5706585544804</c:v>
                </c:pt>
                <c:pt idx="58">
                  <c:v>4765.9862567993196</c:v>
                </c:pt>
                <c:pt idx="59">
                  <c:v>5246.90384893796</c:v>
                </c:pt>
                <c:pt idx="60">
                  <c:v>6757.95664383843</c:v>
                </c:pt>
                <c:pt idx="61">
                  <c:v>501.91035056073503</c:v>
                </c:pt>
                <c:pt idx="62">
                  <c:v>1000.27446233521</c:v>
                </c:pt>
                <c:pt idx="63">
                  <c:v>2495.07695272109</c:v>
                </c:pt>
                <c:pt idx="64">
                  <c:v>498.62310415783901</c:v>
                </c:pt>
                <c:pt idx="65">
                  <c:v>2087.27405962896</c:v>
                </c:pt>
                <c:pt idx="66">
                  <c:v>1714.8113598877201</c:v>
                </c:pt>
                <c:pt idx="67">
                  <c:v>442.23523152277198</c:v>
                </c:pt>
                <c:pt idx="68">
                  <c:v>882.43130044213603</c:v>
                </c:pt>
                <c:pt idx="69">
                  <c:v>1794.58881084219</c:v>
                </c:pt>
                <c:pt idx="70">
                  <c:v>2646.5332040236999</c:v>
                </c:pt>
                <c:pt idx="71">
                  <c:v>583.58632609066501</c:v>
                </c:pt>
                <c:pt idx="72">
                  <c:v>1461.65830480314</c:v>
                </c:pt>
                <c:pt idx="73">
                  <c:v>2275.3289872016298</c:v>
                </c:pt>
                <c:pt idx="74">
                  <c:v>912.23900377039297</c:v>
                </c:pt>
                <c:pt idx="75">
                  <c:v>1770.1708957046999</c:v>
                </c:pt>
                <c:pt idx="76">
                  <c:v>882.43130044213603</c:v>
                </c:pt>
              </c:numCache>
            </c:numRef>
          </c:xVal>
          <c:yVal>
            <c:numRef>
              <c:f>IsoldidtZs!$CB$2:$CB$78</c:f>
              <c:numCache>
                <c:formatCode>General</c:formatCode>
                <c:ptCount val="77"/>
                <c:pt idx="0">
                  <c:v>8.5573595376324932E-2</c:v>
                </c:pt>
                <c:pt idx="1">
                  <c:v>0.10677256266546251</c:v>
                </c:pt>
                <c:pt idx="2">
                  <c:v>4.4106177245376438E-2</c:v>
                </c:pt>
                <c:pt idx="3">
                  <c:v>0.15532274518548131</c:v>
                </c:pt>
                <c:pt idx="4">
                  <c:v>8.4708110471012801E-2</c:v>
                </c:pt>
                <c:pt idx="5">
                  <c:v>0.10918482679524337</c:v>
                </c:pt>
                <c:pt idx="6">
                  <c:v>0.16184500987568259</c:v>
                </c:pt>
                <c:pt idx="7">
                  <c:v>0.19135978231474055</c:v>
                </c:pt>
                <c:pt idx="8">
                  <c:v>5.3769650169551542E-2</c:v>
                </c:pt>
                <c:pt idx="9">
                  <c:v>0.2389547186829416</c:v>
                </c:pt>
                <c:pt idx="10">
                  <c:v>7.7501446545691993E-2</c:v>
                </c:pt>
                <c:pt idx="11">
                  <c:v>-1.9126060937774338E-2</c:v>
                </c:pt>
                <c:pt idx="12">
                  <c:v>-1.2841939212780932E-2</c:v>
                </c:pt>
                <c:pt idx="13">
                  <c:v>0.10945678776757324</c:v>
                </c:pt>
                <c:pt idx="14">
                  <c:v>6.8477665077128047E-2</c:v>
                </c:pt>
                <c:pt idx="15">
                  <c:v>-3.1439474652771054E-2</c:v>
                </c:pt>
                <c:pt idx="16">
                  <c:v>3.2408329883368829E-2</c:v>
                </c:pt>
                <c:pt idx="17">
                  <c:v>-3.4581297908903089E-2</c:v>
                </c:pt>
                <c:pt idx="18">
                  <c:v>-8.6966446016891116E-2</c:v>
                </c:pt>
                <c:pt idx="19">
                  <c:v>2.7590813338128756E-2</c:v>
                </c:pt>
                <c:pt idx="20">
                  <c:v>3.131058949713296E-2</c:v>
                </c:pt>
                <c:pt idx="21">
                  <c:v>-1.4660861048459962E-2</c:v>
                </c:pt>
                <c:pt idx="22">
                  <c:v>8.0265918258438498E-2</c:v>
                </c:pt>
                <c:pt idx="23">
                  <c:v>-6.399643569842714E-2</c:v>
                </c:pt>
                <c:pt idx="24">
                  <c:v>0.10290914344767192</c:v>
                </c:pt>
                <c:pt idx="25">
                  <c:v>6.2937598122427024E-2</c:v>
                </c:pt>
                <c:pt idx="26">
                  <c:v>1.4449823282840784E-2</c:v>
                </c:pt>
                <c:pt idx="27">
                  <c:v>8.3665476801973129E-2</c:v>
                </c:pt>
                <c:pt idx="28">
                  <c:v>-2.7457784373775208E-2</c:v>
                </c:pt>
                <c:pt idx="29">
                  <c:v>-9.0938842001534501E-2</c:v>
                </c:pt>
                <c:pt idx="30">
                  <c:v>2.3655827753498258E-3</c:v>
                </c:pt>
                <c:pt idx="31">
                  <c:v>3.2829519093919318E-2</c:v>
                </c:pt>
                <c:pt idx="32">
                  <c:v>-8.4481317468004913E-2</c:v>
                </c:pt>
                <c:pt idx="33">
                  <c:v>-8.1579012621190716E-3</c:v>
                </c:pt>
                <c:pt idx="34">
                  <c:v>-9.3561659108481646E-2</c:v>
                </c:pt>
                <c:pt idx="35">
                  <c:v>-1.7000001965999999E-2</c:v>
                </c:pt>
                <c:pt idx="36">
                  <c:v>2.870823926466896E-4</c:v>
                </c:pt>
                <c:pt idx="37">
                  <c:v>-1.9405956128222476E-2</c:v>
                </c:pt>
                <c:pt idx="38">
                  <c:v>6.3125989331073822E-3</c:v>
                </c:pt>
                <c:pt idx="39">
                  <c:v>-5.1575333371270314E-2</c:v>
                </c:pt>
                <c:pt idx="40">
                  <c:v>0.1047148123476184</c:v>
                </c:pt>
                <c:pt idx="41">
                  <c:v>5.289835112361245E-3</c:v>
                </c:pt>
                <c:pt idx="42">
                  <c:v>0.17309896380168524</c:v>
                </c:pt>
                <c:pt idx="43">
                  <c:v>1.269822301842807E-2</c:v>
                </c:pt>
                <c:pt idx="44">
                  <c:v>0.12460891724902665</c:v>
                </c:pt>
                <c:pt idx="45">
                  <c:v>6.5662954252155042E-2</c:v>
                </c:pt>
                <c:pt idx="46">
                  <c:v>0.16350232816815868</c:v>
                </c:pt>
                <c:pt idx="47">
                  <c:v>-6.9435901349038778E-2</c:v>
                </c:pt>
                <c:pt idx="48">
                  <c:v>0.1724099120223602</c:v>
                </c:pt>
                <c:pt idx="49">
                  <c:v>-2.3304921273493182E-2</c:v>
                </c:pt>
                <c:pt idx="50">
                  <c:v>2.94303852849103E-2</c:v>
                </c:pt>
                <c:pt idx="51">
                  <c:v>4.0005907233553087E-2</c:v>
                </c:pt>
                <c:pt idx="52">
                  <c:v>7.9596490015891669E-2</c:v>
                </c:pt>
                <c:pt idx="53">
                  <c:v>0.21613371633437836</c:v>
                </c:pt>
                <c:pt idx="54">
                  <c:v>-5.5599145179302525E-3</c:v>
                </c:pt>
                <c:pt idx="55">
                  <c:v>7.6732246838714116E-2</c:v>
                </c:pt>
                <c:pt idx="56">
                  <c:v>-1.6163830758002793E-3</c:v>
                </c:pt>
                <c:pt idx="57">
                  <c:v>0.23517023733796111</c:v>
                </c:pt>
                <c:pt idx="58">
                  <c:v>-4.0461806541747587E-2</c:v>
                </c:pt>
                <c:pt idx="59">
                  <c:v>0.10221136666493987</c:v>
                </c:pt>
                <c:pt idx="60">
                  <c:v>8.5705600069485161E-2</c:v>
                </c:pt>
                <c:pt idx="61">
                  <c:v>0.18108097254931607</c:v>
                </c:pt>
                <c:pt idx="62">
                  <c:v>0.25636821639686158</c:v>
                </c:pt>
                <c:pt idx="63">
                  <c:v>0.33720766968831023</c:v>
                </c:pt>
                <c:pt idx="64">
                  <c:v>4.9073563136394251E-2</c:v>
                </c:pt>
                <c:pt idx="65">
                  <c:v>5.6770469299193948E-3</c:v>
                </c:pt>
                <c:pt idx="66">
                  <c:v>6.814669072133013E-2</c:v>
                </c:pt>
                <c:pt idx="67">
                  <c:v>2.1017648290050692E-2</c:v>
                </c:pt>
                <c:pt idx="68">
                  <c:v>0.1752220875940031</c:v>
                </c:pt>
                <c:pt idx="69">
                  <c:v>4.5813972702163683E-2</c:v>
                </c:pt>
                <c:pt idx="70">
                  <c:v>0.16716757608473634</c:v>
                </c:pt>
                <c:pt idx="71">
                  <c:v>5.5706462929395406E-2</c:v>
                </c:pt>
                <c:pt idx="72">
                  <c:v>-2.8954630818261093E-2</c:v>
                </c:pt>
                <c:pt idx="73">
                  <c:v>6.795390710936916E-2</c:v>
                </c:pt>
                <c:pt idx="74">
                  <c:v>0.12192270625707513</c:v>
                </c:pt>
                <c:pt idx="75">
                  <c:v>8.6752165082000884E-2</c:v>
                </c:pt>
                <c:pt idx="76">
                  <c:v>0.15110563696430421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42-49CB-ABB6-5554D80E18D5}"/>
            </c:ext>
          </c:extLst>
        </c:ser>
        <c:ser>
          <c:idx val="1"/>
          <c:order val="1"/>
          <c:tx>
            <c:strRef>
              <c:f>IsoldidtZs!$CC$1</c:f>
              <c:strCache>
                <c:ptCount val="1"/>
                <c:pt idx="0">
                  <c:v>Li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3547134733158361"/>
                  <c:y val="-0.71925780110819482"/>
                </c:manualLayout>
              </c:layout>
              <c:numFmt formatCode="General" sourceLinked="0"/>
            </c:trendlineLbl>
          </c:trendline>
          <c:xVal>
            <c:numRef>
              <c:f>IsoldidtZs!$CA$2:$CA$78</c:f>
              <c:numCache>
                <c:formatCode>General</c:formatCode>
                <c:ptCount val="77"/>
                <c:pt idx="0">
                  <c:v>467.27400954900099</c:v>
                </c:pt>
                <c:pt idx="1">
                  <c:v>1484.9380458456801</c:v>
                </c:pt>
                <c:pt idx="2">
                  <c:v>1022.22208937197</c:v>
                </c:pt>
                <c:pt idx="3">
                  <c:v>650.04384467511102</c:v>
                </c:pt>
                <c:pt idx="4">
                  <c:v>1016.41330176262</c:v>
                </c:pt>
                <c:pt idx="5">
                  <c:v>2018.50563536493</c:v>
                </c:pt>
                <c:pt idx="6">
                  <c:v>2484.3319021419002</c:v>
                </c:pt>
                <c:pt idx="7">
                  <c:v>4480.4782110841597</c:v>
                </c:pt>
                <c:pt idx="8">
                  <c:v>5012.7267031028096</c:v>
                </c:pt>
                <c:pt idx="9">
                  <c:v>5678.2924369919501</c:v>
                </c:pt>
                <c:pt idx="10">
                  <c:v>7006.6140181973697</c:v>
                </c:pt>
                <c:pt idx="11">
                  <c:v>366.98910065559102</c:v>
                </c:pt>
                <c:pt idx="12">
                  <c:v>1373.6557064999899</c:v>
                </c:pt>
                <c:pt idx="13">
                  <c:v>1835.9155754010001</c:v>
                </c:pt>
                <c:pt idx="14">
                  <c:v>3842.6181178982602</c:v>
                </c:pt>
                <c:pt idx="15">
                  <c:v>4362.6872452652296</c:v>
                </c:pt>
                <c:pt idx="16">
                  <c:v>5030.4140982626805</c:v>
                </c:pt>
                <c:pt idx="17">
                  <c:v>6359.3513033956497</c:v>
                </c:pt>
                <c:pt idx="18">
                  <c:v>1019.34145407709</c:v>
                </c:pt>
                <c:pt idx="19">
                  <c:v>1474.41819033814</c:v>
                </c:pt>
                <c:pt idx="20">
                  <c:v>3479.4230843632599</c:v>
                </c:pt>
                <c:pt idx="21">
                  <c:v>3996.6447177601299</c:v>
                </c:pt>
                <c:pt idx="22">
                  <c:v>4668.4439591795399</c:v>
                </c:pt>
                <c:pt idx="23">
                  <c:v>5997.9629875483497</c:v>
                </c:pt>
                <c:pt idx="24">
                  <c:v>475.85712141355998</c:v>
                </c:pt>
                <c:pt idx="25">
                  <c:v>2604.6112953759498</c:v>
                </c:pt>
                <c:pt idx="26">
                  <c:v>3013.72228315749</c:v>
                </c:pt>
                <c:pt idx="27">
                  <c:v>3660.9616223063499</c:v>
                </c:pt>
                <c:pt idx="28">
                  <c:v>4988.4752179398401</c:v>
                </c:pt>
                <c:pt idx="29">
                  <c:v>2150.3209062835199</c:v>
                </c:pt>
                <c:pt idx="30">
                  <c:v>2538.5385559411902</c:v>
                </c:pt>
                <c:pt idx="31">
                  <c:v>3194.52656899265</c:v>
                </c:pt>
                <c:pt idx="32">
                  <c:v>4523.71805045363</c:v>
                </c:pt>
                <c:pt idx="33">
                  <c:v>988.42602151096696</c:v>
                </c:pt>
                <c:pt idx="34">
                  <c:v>1759.56812883161</c:v>
                </c:pt>
                <c:pt idx="35">
                  <c:v>2935.1533179716498</c:v>
                </c:pt>
                <c:pt idx="36">
                  <c:v>791.36464414326701</c:v>
                </c:pt>
                <c:pt idx="37">
                  <c:v>2066.3738771093599</c:v>
                </c:pt>
                <c:pt idx="38">
                  <c:v>1330.2349416550401</c:v>
                </c:pt>
                <c:pt idx="39">
                  <c:v>325.124591503011</c:v>
                </c:pt>
                <c:pt idx="40">
                  <c:v>1456.2698925679899</c:v>
                </c:pt>
                <c:pt idx="41">
                  <c:v>1651.21833807646</c:v>
                </c:pt>
                <c:pt idx="42">
                  <c:v>5944.2877622134001</c:v>
                </c:pt>
                <c:pt idx="43">
                  <c:v>6414.4958492464502</c:v>
                </c:pt>
                <c:pt idx="44">
                  <c:v>6892.7151399140203</c:v>
                </c:pt>
                <c:pt idx="45">
                  <c:v>8407.9224544473509</c:v>
                </c:pt>
                <c:pt idx="46">
                  <c:v>1159.36016836874</c:v>
                </c:pt>
                <c:pt idx="47">
                  <c:v>1334.0539719216699</c:v>
                </c:pt>
                <c:pt idx="48">
                  <c:v>5624.5942964804099</c:v>
                </c:pt>
                <c:pt idx="49">
                  <c:v>6093.1933335485101</c:v>
                </c:pt>
                <c:pt idx="50">
                  <c:v>6570.3957262862004</c:v>
                </c:pt>
                <c:pt idx="51">
                  <c:v>8091.9981463171298</c:v>
                </c:pt>
                <c:pt idx="52">
                  <c:v>894.25276068905703</c:v>
                </c:pt>
                <c:pt idx="53">
                  <c:v>4763.5836299995799</c:v>
                </c:pt>
                <c:pt idx="54">
                  <c:v>5202.3199632471596</c:v>
                </c:pt>
                <c:pt idx="55">
                  <c:v>5657.8872381835199</c:v>
                </c:pt>
                <c:pt idx="56">
                  <c:v>7257.9767153112298</c:v>
                </c:pt>
                <c:pt idx="57">
                  <c:v>4293.5706585544804</c:v>
                </c:pt>
                <c:pt idx="58">
                  <c:v>4765.9862567993196</c:v>
                </c:pt>
                <c:pt idx="59">
                  <c:v>5246.90384893796</c:v>
                </c:pt>
                <c:pt idx="60">
                  <c:v>6757.95664383843</c:v>
                </c:pt>
                <c:pt idx="61">
                  <c:v>501.91035056073503</c:v>
                </c:pt>
                <c:pt idx="62">
                  <c:v>1000.27446233521</c:v>
                </c:pt>
                <c:pt idx="63">
                  <c:v>2495.07695272109</c:v>
                </c:pt>
                <c:pt idx="64">
                  <c:v>498.62310415783901</c:v>
                </c:pt>
                <c:pt idx="65">
                  <c:v>2087.27405962896</c:v>
                </c:pt>
                <c:pt idx="66">
                  <c:v>1714.8113598877201</c:v>
                </c:pt>
                <c:pt idx="67">
                  <c:v>442.23523152277198</c:v>
                </c:pt>
                <c:pt idx="68">
                  <c:v>882.43130044213603</c:v>
                </c:pt>
                <c:pt idx="69">
                  <c:v>1794.58881084219</c:v>
                </c:pt>
                <c:pt idx="70">
                  <c:v>2646.5332040236999</c:v>
                </c:pt>
                <c:pt idx="71">
                  <c:v>583.58632609066501</c:v>
                </c:pt>
                <c:pt idx="72">
                  <c:v>1461.65830480314</c:v>
                </c:pt>
                <c:pt idx="73">
                  <c:v>2275.3289872016298</c:v>
                </c:pt>
                <c:pt idx="74">
                  <c:v>912.23900377039297</c:v>
                </c:pt>
                <c:pt idx="75">
                  <c:v>1770.1708957046999</c:v>
                </c:pt>
                <c:pt idx="76">
                  <c:v>882.43130044213603</c:v>
                </c:pt>
              </c:numCache>
            </c:numRef>
          </c:xVal>
          <c:yVal>
            <c:numRef>
              <c:f>IsoldidtZs!$CC$2:$CC$78</c:f>
              <c:numCache>
                <c:formatCode>General</c:formatCode>
                <c:ptCount val="77"/>
                <c:pt idx="0">
                  <c:v>-4.4225593344751651E-2</c:v>
                </c:pt>
                <c:pt idx="1">
                  <c:v>-5.3888612414116736E-2</c:v>
                </c:pt>
                <c:pt idx="2">
                  <c:v>-3.9163688074099701E-2</c:v>
                </c:pt>
                <c:pt idx="3">
                  <c:v>-3.5040571719162063E-2</c:v>
                </c:pt>
                <c:pt idx="4">
                  <c:v>-3.1937671699873603E-3</c:v>
                </c:pt>
                <c:pt idx="5">
                  <c:v>3.2795384643985098E-2</c:v>
                </c:pt>
                <c:pt idx="6">
                  <c:v>-2.3388860187372615E-2</c:v>
                </c:pt>
                <c:pt idx="7">
                  <c:v>-3.8419006994540143E-2</c:v>
                </c:pt>
                <c:pt idx="8">
                  <c:v>-6.0201605551577081E-2</c:v>
                </c:pt>
                <c:pt idx="9">
                  <c:v>-8.6765496904591663E-2</c:v>
                </c:pt>
                <c:pt idx="10">
                  <c:v>-2.5859532841197571E-2</c:v>
                </c:pt>
                <c:pt idx="11">
                  <c:v>-9.3474557910205022E-2</c:v>
                </c:pt>
                <c:pt idx="12">
                  <c:v>-9.216850078890558E-2</c:v>
                </c:pt>
                <c:pt idx="13">
                  <c:v>-3.1765826755795847E-2</c:v>
                </c:pt>
                <c:pt idx="14">
                  <c:v>-0.1203849898976216</c:v>
                </c:pt>
                <c:pt idx="15">
                  <c:v>-7.7340119189203402E-2</c:v>
                </c:pt>
                <c:pt idx="16">
                  <c:v>-8.6563624953985646E-2</c:v>
                </c:pt>
                <c:pt idx="17">
                  <c:v>-9.8812505238152298E-2</c:v>
                </c:pt>
                <c:pt idx="18">
                  <c:v>-0.12243597731672515</c:v>
                </c:pt>
                <c:pt idx="19">
                  <c:v>-7.0603466463190795E-2</c:v>
                </c:pt>
                <c:pt idx="20">
                  <c:v>-0.1692454671955804</c:v>
                </c:pt>
                <c:pt idx="21">
                  <c:v>-9.998694981077226E-2</c:v>
                </c:pt>
                <c:pt idx="22">
                  <c:v>-0.11436081648847607</c:v>
                </c:pt>
                <c:pt idx="23">
                  <c:v>-9.6939074994694507E-2</c:v>
                </c:pt>
                <c:pt idx="24">
                  <c:v>-3.0850922581464248E-2</c:v>
                </c:pt>
                <c:pt idx="25">
                  <c:v>-0.13203711756470446</c:v>
                </c:pt>
                <c:pt idx="26">
                  <c:v>-6.9288666635022492E-2</c:v>
                </c:pt>
                <c:pt idx="27">
                  <c:v>-0.10403337296492381</c:v>
                </c:pt>
                <c:pt idx="28">
                  <c:v>-8.8324075264317639E-2</c:v>
                </c:pt>
                <c:pt idx="29">
                  <c:v>-0.20088222602247119</c:v>
                </c:pt>
                <c:pt idx="30">
                  <c:v>-0.11073248076292039</c:v>
                </c:pt>
                <c:pt idx="31">
                  <c:v>-5.8284646649565112E-2</c:v>
                </c:pt>
                <c:pt idx="32">
                  <c:v>-0.13539386267979486</c:v>
                </c:pt>
                <c:pt idx="33">
                  <c:v>-0.12279855331937414</c:v>
                </c:pt>
                <c:pt idx="34">
                  <c:v>-0.20590867473304636</c:v>
                </c:pt>
                <c:pt idx="35">
                  <c:v>-0.14965191000936234</c:v>
                </c:pt>
                <c:pt idx="36">
                  <c:v>-9.1648158997906251E-2</c:v>
                </c:pt>
                <c:pt idx="37">
                  <c:v>-9.8578548513150385E-2</c:v>
                </c:pt>
                <c:pt idx="38">
                  <c:v>-9.0052085418630634E-2</c:v>
                </c:pt>
                <c:pt idx="39">
                  <c:v>-7.8001106398672318E-2</c:v>
                </c:pt>
                <c:pt idx="40">
                  <c:v>-6.4293953824799731E-3</c:v>
                </c:pt>
                <c:pt idx="41">
                  <c:v>-5.8326325711740505E-2</c:v>
                </c:pt>
                <c:pt idx="42">
                  <c:v>-2.5203366947570565E-2</c:v>
                </c:pt>
                <c:pt idx="43">
                  <c:v>-5.0021137029701096E-2</c:v>
                </c:pt>
                <c:pt idx="44">
                  <c:v>-2.0428954160972908E-2</c:v>
                </c:pt>
                <c:pt idx="45">
                  <c:v>-4.5501879884047566E-2</c:v>
                </c:pt>
                <c:pt idx="46">
                  <c:v>-2.5749442241555683E-2</c:v>
                </c:pt>
                <c:pt idx="47">
                  <c:v>-0.10641043283691455</c:v>
                </c:pt>
                <c:pt idx="48">
                  <c:v>4.6401634060791751E-2</c:v>
                </c:pt>
                <c:pt idx="49">
                  <c:v>-0.14824679378799352</c:v>
                </c:pt>
                <c:pt idx="50">
                  <c:v>-0.13661660769758099</c:v>
                </c:pt>
                <c:pt idx="51">
                  <c:v>-0.11895282256678998</c:v>
                </c:pt>
                <c:pt idx="52">
                  <c:v>-3.7959242181254245E-2</c:v>
                </c:pt>
                <c:pt idx="53">
                  <c:v>-6.079210915098425E-2</c:v>
                </c:pt>
                <c:pt idx="54">
                  <c:v>-0.10700890847912901</c:v>
                </c:pt>
                <c:pt idx="55">
                  <c:v>-6.1461154815736677E-2</c:v>
                </c:pt>
                <c:pt idx="56">
                  <c:v>-7.0379694117734537E-2</c:v>
                </c:pt>
                <c:pt idx="57">
                  <c:v>4.3256304905226811E-3</c:v>
                </c:pt>
                <c:pt idx="58">
                  <c:v>-9.7713968109602492E-2</c:v>
                </c:pt>
                <c:pt idx="59">
                  <c:v>-8.925152869130909E-2</c:v>
                </c:pt>
                <c:pt idx="60">
                  <c:v>1.2423448132028118E-2</c:v>
                </c:pt>
                <c:pt idx="61">
                  <c:v>-1.7442363169023496E-2</c:v>
                </c:pt>
                <c:pt idx="62">
                  <c:v>6.8080520454276011E-2</c:v>
                </c:pt>
                <c:pt idx="63">
                  <c:v>-3.3894724043527962E-3</c:v>
                </c:pt>
                <c:pt idx="64">
                  <c:v>-8.93891986989193E-2</c:v>
                </c:pt>
                <c:pt idx="65">
                  <c:v>-5.1448485590079675E-2</c:v>
                </c:pt>
                <c:pt idx="66">
                  <c:v>-4.4827214018879943E-2</c:v>
                </c:pt>
                <c:pt idx="67">
                  <c:v>-3.5424982107133421E-2</c:v>
                </c:pt>
                <c:pt idx="68">
                  <c:v>2.1639342922440203E-2</c:v>
                </c:pt>
                <c:pt idx="69">
                  <c:v>-4.4382690330299568E-2</c:v>
                </c:pt>
                <c:pt idx="70">
                  <c:v>-3.3823893148651994E-2</c:v>
                </c:pt>
                <c:pt idx="71">
                  <c:v>-2.0671662546958795E-2</c:v>
                </c:pt>
                <c:pt idx="72">
                  <c:v>-5.4505846935842553E-2</c:v>
                </c:pt>
                <c:pt idx="73">
                  <c:v>-2.4781282822204948E-2</c:v>
                </c:pt>
                <c:pt idx="74">
                  <c:v>-3.5054538717471689E-2</c:v>
                </c:pt>
                <c:pt idx="75">
                  <c:v>-1.7619003178002524E-2</c:v>
                </c:pt>
                <c:pt idx="76">
                  <c:v>1.4163811795536461E-2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42-49CB-ABB6-5554D80E18D5}"/>
            </c:ext>
          </c:extLst>
        </c:ser>
        <c:ser>
          <c:idx val="2"/>
          <c:order val="2"/>
          <c:tx>
            <c:strRef>
              <c:f>IsoldidtZs!$CD$1</c:f>
              <c:strCache>
                <c:ptCount val="1"/>
                <c:pt idx="0">
                  <c:v>Ls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6691754155730534"/>
                  <c:y val="-0.47301764362787985"/>
                </c:manualLayout>
              </c:layout>
              <c:numFmt formatCode="General" sourceLinked="0"/>
            </c:trendlineLbl>
          </c:trendline>
          <c:xVal>
            <c:numRef>
              <c:f>IsoldidtZs!$CA$2:$CA$78</c:f>
              <c:numCache>
                <c:formatCode>General</c:formatCode>
                <c:ptCount val="77"/>
                <c:pt idx="0">
                  <c:v>467.27400954900099</c:v>
                </c:pt>
                <c:pt idx="1">
                  <c:v>1484.9380458456801</c:v>
                </c:pt>
                <c:pt idx="2">
                  <c:v>1022.22208937197</c:v>
                </c:pt>
                <c:pt idx="3">
                  <c:v>650.04384467511102</c:v>
                </c:pt>
                <c:pt idx="4">
                  <c:v>1016.41330176262</c:v>
                </c:pt>
                <c:pt idx="5">
                  <c:v>2018.50563536493</c:v>
                </c:pt>
                <c:pt idx="6">
                  <c:v>2484.3319021419002</c:v>
                </c:pt>
                <c:pt idx="7">
                  <c:v>4480.4782110841597</c:v>
                </c:pt>
                <c:pt idx="8">
                  <c:v>5012.7267031028096</c:v>
                </c:pt>
                <c:pt idx="9">
                  <c:v>5678.2924369919501</c:v>
                </c:pt>
                <c:pt idx="10">
                  <c:v>7006.6140181973697</c:v>
                </c:pt>
                <c:pt idx="11">
                  <c:v>366.98910065559102</c:v>
                </c:pt>
                <c:pt idx="12">
                  <c:v>1373.6557064999899</c:v>
                </c:pt>
                <c:pt idx="13">
                  <c:v>1835.9155754010001</c:v>
                </c:pt>
                <c:pt idx="14">
                  <c:v>3842.6181178982602</c:v>
                </c:pt>
                <c:pt idx="15">
                  <c:v>4362.6872452652296</c:v>
                </c:pt>
                <c:pt idx="16">
                  <c:v>5030.4140982626805</c:v>
                </c:pt>
                <c:pt idx="17">
                  <c:v>6359.3513033956497</c:v>
                </c:pt>
                <c:pt idx="18">
                  <c:v>1019.34145407709</c:v>
                </c:pt>
                <c:pt idx="19">
                  <c:v>1474.41819033814</c:v>
                </c:pt>
                <c:pt idx="20">
                  <c:v>3479.4230843632599</c:v>
                </c:pt>
                <c:pt idx="21">
                  <c:v>3996.6447177601299</c:v>
                </c:pt>
                <c:pt idx="22">
                  <c:v>4668.4439591795399</c:v>
                </c:pt>
                <c:pt idx="23">
                  <c:v>5997.9629875483497</c:v>
                </c:pt>
                <c:pt idx="24">
                  <c:v>475.85712141355998</c:v>
                </c:pt>
                <c:pt idx="25">
                  <c:v>2604.6112953759498</c:v>
                </c:pt>
                <c:pt idx="26">
                  <c:v>3013.72228315749</c:v>
                </c:pt>
                <c:pt idx="27">
                  <c:v>3660.9616223063499</c:v>
                </c:pt>
                <c:pt idx="28">
                  <c:v>4988.4752179398401</c:v>
                </c:pt>
                <c:pt idx="29">
                  <c:v>2150.3209062835199</c:v>
                </c:pt>
                <c:pt idx="30">
                  <c:v>2538.5385559411902</c:v>
                </c:pt>
                <c:pt idx="31">
                  <c:v>3194.52656899265</c:v>
                </c:pt>
                <c:pt idx="32">
                  <c:v>4523.71805045363</c:v>
                </c:pt>
                <c:pt idx="33">
                  <c:v>988.42602151096696</c:v>
                </c:pt>
                <c:pt idx="34">
                  <c:v>1759.56812883161</c:v>
                </c:pt>
                <c:pt idx="35">
                  <c:v>2935.1533179716498</c:v>
                </c:pt>
                <c:pt idx="36">
                  <c:v>791.36464414326701</c:v>
                </c:pt>
                <c:pt idx="37">
                  <c:v>2066.3738771093599</c:v>
                </c:pt>
                <c:pt idx="38">
                  <c:v>1330.2349416550401</c:v>
                </c:pt>
                <c:pt idx="39">
                  <c:v>325.124591503011</c:v>
                </c:pt>
                <c:pt idx="40">
                  <c:v>1456.2698925679899</c:v>
                </c:pt>
                <c:pt idx="41">
                  <c:v>1651.21833807646</c:v>
                </c:pt>
                <c:pt idx="42">
                  <c:v>5944.2877622134001</c:v>
                </c:pt>
                <c:pt idx="43">
                  <c:v>6414.4958492464502</c:v>
                </c:pt>
                <c:pt idx="44">
                  <c:v>6892.7151399140203</c:v>
                </c:pt>
                <c:pt idx="45">
                  <c:v>8407.9224544473509</c:v>
                </c:pt>
                <c:pt idx="46">
                  <c:v>1159.36016836874</c:v>
                </c:pt>
                <c:pt idx="47">
                  <c:v>1334.0539719216699</c:v>
                </c:pt>
                <c:pt idx="48">
                  <c:v>5624.5942964804099</c:v>
                </c:pt>
                <c:pt idx="49">
                  <c:v>6093.1933335485101</c:v>
                </c:pt>
                <c:pt idx="50">
                  <c:v>6570.3957262862004</c:v>
                </c:pt>
                <c:pt idx="51">
                  <c:v>8091.9981463171298</c:v>
                </c:pt>
                <c:pt idx="52">
                  <c:v>894.25276068905703</c:v>
                </c:pt>
                <c:pt idx="53">
                  <c:v>4763.5836299995799</c:v>
                </c:pt>
                <c:pt idx="54">
                  <c:v>5202.3199632471596</c:v>
                </c:pt>
                <c:pt idx="55">
                  <c:v>5657.8872381835199</c:v>
                </c:pt>
                <c:pt idx="56">
                  <c:v>7257.9767153112298</c:v>
                </c:pt>
                <c:pt idx="57">
                  <c:v>4293.5706585544804</c:v>
                </c:pt>
                <c:pt idx="58">
                  <c:v>4765.9862567993196</c:v>
                </c:pt>
                <c:pt idx="59">
                  <c:v>5246.90384893796</c:v>
                </c:pt>
                <c:pt idx="60">
                  <c:v>6757.95664383843</c:v>
                </c:pt>
                <c:pt idx="61">
                  <c:v>501.91035056073503</c:v>
                </c:pt>
                <c:pt idx="62">
                  <c:v>1000.27446233521</c:v>
                </c:pt>
                <c:pt idx="63">
                  <c:v>2495.07695272109</c:v>
                </c:pt>
                <c:pt idx="64">
                  <c:v>498.62310415783901</c:v>
                </c:pt>
                <c:pt idx="65">
                  <c:v>2087.27405962896</c:v>
                </c:pt>
                <c:pt idx="66">
                  <c:v>1714.8113598877201</c:v>
                </c:pt>
                <c:pt idx="67">
                  <c:v>442.23523152277198</c:v>
                </c:pt>
                <c:pt idx="68">
                  <c:v>882.43130044213603</c:v>
                </c:pt>
                <c:pt idx="69">
                  <c:v>1794.58881084219</c:v>
                </c:pt>
                <c:pt idx="70">
                  <c:v>2646.5332040236999</c:v>
                </c:pt>
                <c:pt idx="71">
                  <c:v>583.58632609066501</c:v>
                </c:pt>
                <c:pt idx="72">
                  <c:v>1461.65830480314</c:v>
                </c:pt>
                <c:pt idx="73">
                  <c:v>2275.3289872016298</c:v>
                </c:pt>
                <c:pt idx="74">
                  <c:v>912.23900377039297</c:v>
                </c:pt>
                <c:pt idx="75">
                  <c:v>1770.1708957046999</c:v>
                </c:pt>
                <c:pt idx="76">
                  <c:v>882.43130044213603</c:v>
                </c:pt>
              </c:numCache>
            </c:numRef>
          </c:xVal>
          <c:yVal>
            <c:numRef>
              <c:f>IsoldidtZs!$CD$2:$CD$78</c:f>
              <c:numCache>
                <c:formatCode>General</c:formatCode>
                <c:ptCount val="77"/>
                <c:pt idx="0">
                  <c:v>0.31533602889530188</c:v>
                </c:pt>
                <c:pt idx="1">
                  <c:v>0.30160031759047751</c:v>
                </c:pt>
                <c:pt idx="2">
                  <c:v>0.20272537570133925</c:v>
                </c:pt>
                <c:pt idx="3">
                  <c:v>0.62655580062329619</c:v>
                </c:pt>
                <c:pt idx="4">
                  <c:v>0.18243562820440057</c:v>
                </c:pt>
                <c:pt idx="5">
                  <c:v>0.21519971807366539</c:v>
                </c:pt>
                <c:pt idx="6">
                  <c:v>0.51093691687278364</c:v>
                </c:pt>
                <c:pt idx="7">
                  <c:v>0.78667462332432259</c:v>
                </c:pt>
                <c:pt idx="8">
                  <c:v>0.22276146002609373</c:v>
                </c:pt>
                <c:pt idx="9">
                  <c:v>1.5329152334587972</c:v>
                </c:pt>
                <c:pt idx="10">
                  <c:v>0.25212391519114297</c:v>
                </c:pt>
                <c:pt idx="11">
                  <c:v>6.1200493670469661E-2</c:v>
                </c:pt>
                <c:pt idx="12">
                  <c:v>7.8250818392371149E-2</c:v>
                </c:pt>
                <c:pt idx="13">
                  <c:v>0.33017284265917513</c:v>
                </c:pt>
                <c:pt idx="14">
                  <c:v>0.35903171708221321</c:v>
                </c:pt>
                <c:pt idx="15">
                  <c:v>3.072594027973902E-2</c:v>
                </c:pt>
                <c:pt idx="16">
                  <c:v>0.18113537819364239</c:v>
                </c:pt>
                <c:pt idx="17">
                  <c:v>9.1701864954295914E-2</c:v>
                </c:pt>
                <c:pt idx="18">
                  <c:v>-5.4261733065374164E-2</c:v>
                </c:pt>
                <c:pt idx="19">
                  <c:v>0.13865906953335475</c:v>
                </c:pt>
                <c:pt idx="20">
                  <c:v>0.3222108952822193</c:v>
                </c:pt>
                <c:pt idx="21">
                  <c:v>9.9966011050258555E-2</c:v>
                </c:pt>
                <c:pt idx="22">
                  <c:v>0.44556298896168101</c:v>
                </c:pt>
                <c:pt idx="23">
                  <c:v>-2.5446564747868407E-2</c:v>
                </c:pt>
                <c:pt idx="24">
                  <c:v>0.24323833749196555</c:v>
                </c:pt>
                <c:pt idx="25">
                  <c:v>0.28518846003577963</c:v>
                </c:pt>
                <c:pt idx="26">
                  <c:v>0.1332176695831912</c:v>
                </c:pt>
                <c:pt idx="27">
                  <c:v>0.40354619982848672</c:v>
                </c:pt>
                <c:pt idx="28">
                  <c:v>3.7481078938822854E-2</c:v>
                </c:pt>
                <c:pt idx="29">
                  <c:v>5.7600072762885007E-2</c:v>
                </c:pt>
                <c:pt idx="30">
                  <c:v>0.1658829989775206</c:v>
                </c:pt>
                <c:pt idx="31">
                  <c:v>0.27322197733919523</c:v>
                </c:pt>
                <c:pt idx="32">
                  <c:v>-3.2528332407785437E-2</c:v>
                </c:pt>
                <c:pt idx="33">
                  <c:v>0.12623900368392776</c:v>
                </c:pt>
                <c:pt idx="34">
                  <c:v>0.13617384368747493</c:v>
                </c:pt>
                <c:pt idx="35">
                  <c:v>0.18137677649532763</c:v>
                </c:pt>
                <c:pt idx="36">
                  <c:v>0.14483017589170824</c:v>
                </c:pt>
                <c:pt idx="37">
                  <c:v>7.982848004422978E-2</c:v>
                </c:pt>
                <c:pt idx="38">
                  <c:v>0.12679484333607896</c:v>
                </c:pt>
                <c:pt idx="39">
                  <c:v>-1.1483595076002084E-2</c:v>
                </c:pt>
                <c:pt idx="40">
                  <c:v>0.21014391031381452</c:v>
                </c:pt>
                <c:pt idx="41">
                  <c:v>9.4875326546566136E-2</c:v>
                </c:pt>
                <c:pt idx="42">
                  <c:v>0.54180369447001275</c:v>
                </c:pt>
                <c:pt idx="43">
                  <c:v>6.1446050412318716E-2</c:v>
                </c:pt>
                <c:pt idx="44">
                  <c:v>0.31368239626178535</c:v>
                </c:pt>
                <c:pt idx="45">
                  <c:v>0.28973346368239544</c:v>
                </c:pt>
                <c:pt idx="46">
                  <c:v>0.41109003883319784</c:v>
                </c:pt>
                <c:pt idx="47">
                  <c:v>-3.657544963023765E-2</c:v>
                </c:pt>
                <c:pt idx="48">
                  <c:v>0.31021416760783721</c:v>
                </c:pt>
                <c:pt idx="49">
                  <c:v>0.1195049101485359</c:v>
                </c:pt>
                <c:pt idx="50">
                  <c:v>0.35372952484093673</c:v>
                </c:pt>
                <c:pt idx="51">
                  <c:v>0.30470974122386996</c:v>
                </c:pt>
                <c:pt idx="52">
                  <c:v>0.23666871129226932</c:v>
                </c:pt>
                <c:pt idx="53">
                  <c:v>0.6970898303589006</c:v>
                </c:pt>
                <c:pt idx="54">
                  <c:v>9.4765052472088968E-2</c:v>
                </c:pt>
                <c:pt idx="55">
                  <c:v>0.17457054764351784</c:v>
                </c:pt>
                <c:pt idx="56">
                  <c:v>6.2224020921564316E-2</c:v>
                </c:pt>
                <c:pt idx="57">
                  <c:v>0.64168568285915983</c:v>
                </c:pt>
                <c:pt idx="58">
                  <c:v>1.1362659479249367E-2</c:v>
                </c:pt>
                <c:pt idx="59">
                  <c:v>0.33029847906974891</c:v>
                </c:pt>
                <c:pt idx="60">
                  <c:v>0.20132385889249954</c:v>
                </c:pt>
                <c:pt idx="61">
                  <c:v>0.54993343035916609</c:v>
                </c:pt>
                <c:pt idx="62">
                  <c:v>0.51219128614893272</c:v>
                </c:pt>
                <c:pt idx="63">
                  <c:v>0.91996067920529001</c:v>
                </c:pt>
                <c:pt idx="64">
                  <c:v>0.28313207406751584</c:v>
                </c:pt>
                <c:pt idx="65">
                  <c:v>9.2015401785226783E-2</c:v>
                </c:pt>
                <c:pt idx="66">
                  <c:v>0.26876503486566317</c:v>
                </c:pt>
                <c:pt idx="67">
                  <c:v>8.7223600580142516E-2</c:v>
                </c:pt>
                <c:pt idx="68">
                  <c:v>0.50269508363249493</c:v>
                </c:pt>
                <c:pt idx="69">
                  <c:v>0.14941868150183044</c:v>
                </c:pt>
                <c:pt idx="70">
                  <c:v>0.50253251856003289</c:v>
                </c:pt>
                <c:pt idx="71">
                  <c:v>0.16440461663142403</c:v>
                </c:pt>
                <c:pt idx="72">
                  <c:v>1.4475551646443097E-2</c:v>
                </c:pt>
                <c:pt idx="73">
                  <c:v>0.18998461349894746</c:v>
                </c:pt>
                <c:pt idx="74">
                  <c:v>0.35576675388766116</c:v>
                </c:pt>
                <c:pt idx="75">
                  <c:v>0.25205493516233518</c:v>
                </c:pt>
                <c:pt idx="76">
                  <c:v>0.34864676783315623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42-49CB-ABB6-5554D80E1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588160"/>
        <c:axId val="75570496"/>
      </c:scatterChart>
      <c:valAx>
        <c:axId val="7558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570496"/>
        <c:crosses val="autoZero"/>
        <c:crossBetween val="midCat"/>
      </c:valAx>
      <c:valAx>
        <c:axId val="75570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5881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FISFST!$O$1</c:f>
              <c:strCache>
                <c:ptCount val="1"/>
                <c:pt idx="0">
                  <c:v>FST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FISFST!$N$2:$N$9</c:f>
              <c:strCache>
                <c:ptCount val="8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</c:strCache>
            </c:strRef>
          </c:cat>
          <c:val>
            <c:numRef>
              <c:f>FISFST!$O$2:$O$9</c:f>
              <c:numCache>
                <c:formatCode>General</c:formatCode>
                <c:ptCount val="8"/>
                <c:pt idx="0">
                  <c:v>2E-3</c:v>
                </c:pt>
                <c:pt idx="1">
                  <c:v>3.5000000000000003E-2</c:v>
                </c:pt>
                <c:pt idx="2">
                  <c:v>0.108</c:v>
                </c:pt>
                <c:pt idx="3">
                  <c:v>7.5999999999999998E-2</c:v>
                </c:pt>
                <c:pt idx="4">
                  <c:v>-5.0000000000000001E-3</c:v>
                </c:pt>
                <c:pt idx="5">
                  <c:v>0.13600000000000001</c:v>
                </c:pt>
                <c:pt idx="6">
                  <c:v>4.0000000000000001E-3</c:v>
                </c:pt>
                <c:pt idx="7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7-4080-8DD0-A766312E925A}"/>
            </c:ext>
          </c:extLst>
        </c:ser>
        <c:ser>
          <c:idx val="1"/>
          <c:order val="1"/>
          <c:tx>
            <c:strRef>
              <c:f>FISFST!$P$1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FISFST!$N$2:$N$9</c:f>
              <c:strCache>
                <c:ptCount val="8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</c:strCache>
            </c:strRef>
          </c:cat>
          <c:val>
            <c:numRef>
              <c:f>FISFST!$P$2:$P$9</c:f>
              <c:numCache>
                <c:formatCode>General</c:formatCode>
                <c:ptCount val="8"/>
                <c:pt idx="0">
                  <c:v>-0.1399269777093699</c:v>
                </c:pt>
                <c:pt idx="1">
                  <c:v>-7.0945490402769096E-2</c:v>
                </c:pt>
                <c:pt idx="2">
                  <c:v>-7.3906408050037523E-2</c:v>
                </c:pt>
                <c:pt idx="3">
                  <c:v>-5.5932120124203052E-2</c:v>
                </c:pt>
                <c:pt idx="4">
                  <c:v>-0.1309352055731029</c:v>
                </c:pt>
                <c:pt idx="5">
                  <c:v>-9.7879667492905387E-2</c:v>
                </c:pt>
                <c:pt idx="6">
                  <c:v>-8.7952689783535445E-2</c:v>
                </c:pt>
                <c:pt idx="7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7-4080-8DD0-A766312E925A}"/>
            </c:ext>
          </c:extLst>
        </c:ser>
        <c:ser>
          <c:idx val="2"/>
          <c:order val="2"/>
          <c:tx>
            <c:strRef>
              <c:f>FISFST!$Q$1</c:f>
              <c:strCache>
                <c:ptCount val="1"/>
                <c:pt idx="0">
                  <c:v>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FISFST!$N$2:$N$9</c:f>
              <c:strCache>
                <c:ptCount val="8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</c:strCache>
            </c:strRef>
          </c:cat>
          <c:val>
            <c:numRef>
              <c:f>FISFST!$Q$2:$Q$9</c:f>
              <c:numCache>
                <c:formatCode>General</c:formatCode>
                <c:ptCount val="8"/>
                <c:pt idx="0">
                  <c:v>0.14392697770936991</c:v>
                </c:pt>
                <c:pt idx="1">
                  <c:v>0.1409454904027691</c:v>
                </c:pt>
                <c:pt idx="2">
                  <c:v>0.28990640805003753</c:v>
                </c:pt>
                <c:pt idx="3">
                  <c:v>0.20793212012420303</c:v>
                </c:pt>
                <c:pt idx="4">
                  <c:v>0.12093520557310289</c:v>
                </c:pt>
                <c:pt idx="5">
                  <c:v>0.36987966749290541</c:v>
                </c:pt>
                <c:pt idx="6">
                  <c:v>9.5952689783535453E-2</c:v>
                </c:pt>
                <c:pt idx="7">
                  <c:v>8.1000000000000003E-2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A7-4080-8DD0-A766312E9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0480"/>
        <c:axId val="102416960"/>
      </c:lineChart>
      <c:catAx>
        <c:axId val="10306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16960"/>
        <c:crosses val="autoZero"/>
        <c:auto val="1"/>
        <c:lblAlgn val="ctr"/>
        <c:lblOffset val="100"/>
        <c:noMultiLvlLbl val="0"/>
      </c:catAx>
      <c:valAx>
        <c:axId val="10241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06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1D (along the river)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IsoldidtZs!$CK$6</c:f>
              <c:strCache>
                <c:ptCount val="1"/>
                <c:pt idx="0">
                  <c:v>li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IsoldidtZs!$CL$5:$CN$5</c:f>
              <c:strCache>
                <c:ptCount val="3"/>
                <c:pt idx="0">
                  <c:v>Toutes les zones</c:v>
                </c:pt>
                <c:pt idx="1">
                  <c:v>Au moins 2 mouches</c:v>
                </c:pt>
                <c:pt idx="2">
                  <c:v>Au moins 3 mouches</c:v>
                </c:pt>
              </c:strCache>
            </c:strRef>
          </c:cat>
          <c:val>
            <c:numRef>
              <c:f>IsoldidtZs!$CL$6:$CN$6</c:f>
              <c:numCache>
                <c:formatCode>General</c:formatCode>
                <c:ptCount val="3"/>
                <c:pt idx="0">
                  <c:v>3.0000000000000001E-6</c:v>
                </c:pt>
                <c:pt idx="1">
                  <c:v>-3.9999999999999998E-6</c:v>
                </c:pt>
                <c:pt idx="2">
                  <c:v>-6.0000000000000002E-6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7-4AB1-A7CD-0A14C5D48AD6}"/>
            </c:ext>
          </c:extLst>
        </c:ser>
        <c:ser>
          <c:idx val="1"/>
          <c:order val="1"/>
          <c:tx>
            <c:strRef>
              <c:f>IsoldidtZs!$CK$7</c:f>
              <c:strCache>
                <c:ptCount val="1"/>
                <c:pt idx="0">
                  <c:v>Average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IsoldidtZs!$CL$5:$CN$5</c:f>
              <c:strCache>
                <c:ptCount val="3"/>
                <c:pt idx="0">
                  <c:v>Toutes les zones</c:v>
                </c:pt>
                <c:pt idx="1">
                  <c:v>Au moins 2 mouches</c:v>
                </c:pt>
                <c:pt idx="2">
                  <c:v>Au moins 3 mouches</c:v>
                </c:pt>
              </c:strCache>
            </c:strRef>
          </c:cat>
          <c:val>
            <c:numRef>
              <c:f>IsoldidtZs!$CL$7:$CN$7</c:f>
              <c:numCache>
                <c:formatCode>General</c:formatCode>
                <c:ptCount val="3"/>
                <c:pt idx="0">
                  <c:v>2.0000000000000002E-5</c:v>
                </c:pt>
                <c:pt idx="1">
                  <c:v>-4.9999999999999998E-7</c:v>
                </c:pt>
                <c:pt idx="2">
                  <c:v>-5.0000000000000004E-6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7-4AB1-A7CD-0A14C5D48AD6}"/>
            </c:ext>
          </c:extLst>
        </c:ser>
        <c:ser>
          <c:idx val="2"/>
          <c:order val="2"/>
          <c:tx>
            <c:strRef>
              <c:f>IsoldidtZs!$CK$8</c:f>
              <c:strCache>
                <c:ptCount val="1"/>
                <c:pt idx="0">
                  <c:v>ls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IsoldidtZs!$CL$5:$CN$5</c:f>
              <c:strCache>
                <c:ptCount val="3"/>
                <c:pt idx="0">
                  <c:v>Toutes les zones</c:v>
                </c:pt>
                <c:pt idx="1">
                  <c:v>Au moins 2 mouches</c:v>
                </c:pt>
                <c:pt idx="2">
                  <c:v>Au moins 3 mouches</c:v>
                </c:pt>
              </c:strCache>
            </c:strRef>
          </c:cat>
          <c:val>
            <c:numRef>
              <c:f>IsoldidtZs!$CL$8:$CN$8</c:f>
              <c:numCache>
                <c:formatCode>General</c:formatCode>
                <c:ptCount val="3"/>
                <c:pt idx="0">
                  <c:v>4.0000000000000003E-5</c:v>
                </c:pt>
                <c:pt idx="1">
                  <c:v>1.0000000000000001E-5</c:v>
                </c:pt>
                <c:pt idx="2">
                  <c:v>-7.9999999999999996E-6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C7-4AB1-A7CD-0A14C5D4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8192"/>
        <c:axId val="106856448"/>
      </c:lineChart>
      <c:catAx>
        <c:axId val="41608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06856448"/>
        <c:crossesAt val="-1.0000000000000004E-5"/>
        <c:auto val="1"/>
        <c:lblAlgn val="ctr"/>
        <c:lblOffset val="100"/>
        <c:noMultiLvlLbl val="0"/>
      </c:catAx>
      <c:valAx>
        <c:axId val="106856448"/>
        <c:scaling>
          <c:orientation val="minMax"/>
          <c:max val="4.5000000000000016E-5"/>
          <c:min val="-1.0000000000000004E-5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GB" i="1"/>
                  <a:t>b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41608192"/>
        <c:crosses val="autoZero"/>
        <c:crossBetween val="between"/>
        <c:majorUnit val="1.0000000000000004E-5"/>
        <c:minorUnit val="5.0000000000000021E-6"/>
      </c:valAx>
    </c:plotArea>
    <c:plotVisOnly val="1"/>
    <c:dispBlanksAs val="gap"/>
    <c:showDLblsOverMax val="0"/>
  </c:chart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2D (across arms of the river)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IsoldidtZs!$CK$12</c:f>
              <c:strCache>
                <c:ptCount val="1"/>
                <c:pt idx="0">
                  <c:v>li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IsoldidtZs!$CL$11:$CN$11</c:f>
              <c:strCache>
                <c:ptCount val="3"/>
                <c:pt idx="0">
                  <c:v>Toutes les zones</c:v>
                </c:pt>
                <c:pt idx="1">
                  <c:v>Au moins 2 mouches</c:v>
                </c:pt>
                <c:pt idx="2">
                  <c:v>Au moins 3 mouches</c:v>
                </c:pt>
              </c:strCache>
            </c:strRef>
          </c:cat>
          <c:val>
            <c:numRef>
              <c:f>IsoldidtZs!$CL$12:$CN$12</c:f>
              <c:numCache>
                <c:formatCode>General</c:formatCode>
                <c:ptCount val="3"/>
                <c:pt idx="0">
                  <c:v>2.7000000000000001E-3</c:v>
                </c:pt>
                <c:pt idx="1">
                  <c:v>4.1000000000000003E-3</c:v>
                </c:pt>
                <c:pt idx="2">
                  <c:v>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1-48F2-AD86-5EF16AC183E3}"/>
            </c:ext>
          </c:extLst>
        </c:ser>
        <c:ser>
          <c:idx val="1"/>
          <c:order val="1"/>
          <c:tx>
            <c:strRef>
              <c:f>IsoldidtZs!$CK$13</c:f>
              <c:strCache>
                <c:ptCount val="1"/>
                <c:pt idx="0">
                  <c:v>Average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IsoldidtZs!$CL$11:$CN$11</c:f>
              <c:strCache>
                <c:ptCount val="3"/>
                <c:pt idx="0">
                  <c:v>Toutes les zones</c:v>
                </c:pt>
                <c:pt idx="1">
                  <c:v>Au moins 2 mouches</c:v>
                </c:pt>
                <c:pt idx="2">
                  <c:v>Au moins 3 mouches</c:v>
                </c:pt>
              </c:strCache>
            </c:strRef>
          </c:cat>
          <c:val>
            <c:numRef>
              <c:f>IsoldidtZs!$CL$13:$CN$13</c:f>
              <c:numCache>
                <c:formatCode>General</c:formatCode>
                <c:ptCount val="3"/>
                <c:pt idx="0">
                  <c:v>3.8999999999999998E-3</c:v>
                </c:pt>
                <c:pt idx="1">
                  <c:v>6.0000000000000001E-3</c:v>
                </c:pt>
                <c:pt idx="2">
                  <c:v>3.7000000000000002E-3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1-48F2-AD86-5EF16AC183E3}"/>
            </c:ext>
          </c:extLst>
        </c:ser>
        <c:ser>
          <c:idx val="2"/>
          <c:order val="2"/>
          <c:tx>
            <c:strRef>
              <c:f>IsoldidtZs!$CK$14</c:f>
              <c:strCache>
                <c:ptCount val="1"/>
                <c:pt idx="0">
                  <c:v>ls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IsoldidtZs!$CL$11:$CN$11</c:f>
              <c:strCache>
                <c:ptCount val="3"/>
                <c:pt idx="0">
                  <c:v>Toutes les zones</c:v>
                </c:pt>
                <c:pt idx="1">
                  <c:v>Au moins 2 mouches</c:v>
                </c:pt>
                <c:pt idx="2">
                  <c:v>Au moins 3 mouches</c:v>
                </c:pt>
              </c:strCache>
            </c:strRef>
          </c:cat>
          <c:val>
            <c:numRef>
              <c:f>IsoldidtZs!$CL$14:$CN$14</c:f>
              <c:numCache>
                <c:formatCode>General</c:formatCode>
                <c:ptCount val="3"/>
                <c:pt idx="0">
                  <c:v>2.1700000000000001E-2</c:v>
                </c:pt>
                <c:pt idx="1">
                  <c:v>1.24E-2</c:v>
                </c:pt>
                <c:pt idx="2">
                  <c:v>1.0800000000000001E-2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01-48F2-AD86-5EF16AC18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4928"/>
        <c:axId val="107690752"/>
      </c:lineChart>
      <c:catAx>
        <c:axId val="69884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690752"/>
        <c:crosses val="autoZero"/>
        <c:auto val="1"/>
        <c:lblAlgn val="ctr"/>
        <c:lblOffset val="100"/>
        <c:noMultiLvlLbl val="0"/>
      </c:catAx>
      <c:valAx>
        <c:axId val="1076907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i="1"/>
                </a:pPr>
                <a:r>
                  <a:rPr lang="en-GB" i="1"/>
                  <a:t>b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98849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IsoldidtZs!$DE$1</c:f>
              <c:strCache>
                <c:ptCount val="1"/>
                <c:pt idx="0">
                  <c:v>F_R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8275437445319336"/>
                  <c:y val="-0.64043270632837557"/>
                </c:manualLayout>
              </c:layout>
              <c:numFmt formatCode="General" sourceLinked="0"/>
            </c:trendlineLbl>
          </c:trendline>
          <c:xVal>
            <c:numRef>
              <c:f>IsoldidtZs!$DD$2:$DD$191</c:f>
              <c:numCache>
                <c:formatCode>General</c:formatCode>
                <c:ptCount val="190"/>
                <c:pt idx="0">
                  <c:v>6.1469158298180888</c:v>
                </c:pt>
                <c:pt idx="1">
                  <c:v>7.3031283303972589</c:v>
                </c:pt>
                <c:pt idx="2">
                  <c:v>11.569528468370306</c:v>
                </c:pt>
                <c:pt idx="3">
                  <c:v>11.575608721724272</c:v>
                </c:pt>
                <c:pt idx="4">
                  <c:v>11.578986795277658</c:v>
                </c:pt>
                <c:pt idx="5">
                  <c:v>11.588420794736443</c:v>
                </c:pt>
                <c:pt idx="6">
                  <c:v>11.615480664395449</c:v>
                </c:pt>
                <c:pt idx="7">
                  <c:v>11.633609461857578</c:v>
                </c:pt>
                <c:pt idx="8">
                  <c:v>12.054891858891301</c:v>
                </c:pt>
                <c:pt idx="9">
                  <c:v>12.059682431308662</c:v>
                </c:pt>
                <c:pt idx="10">
                  <c:v>12.063701828190519</c:v>
                </c:pt>
                <c:pt idx="11">
                  <c:v>12.086039731922993</c:v>
                </c:pt>
                <c:pt idx="12">
                  <c:v>12.088051355158118</c:v>
                </c:pt>
                <c:pt idx="13">
                  <c:v>12.090136832731025</c:v>
                </c:pt>
                <c:pt idx="14">
                  <c:v>11.086267547674876</c:v>
                </c:pt>
                <c:pt idx="15">
                  <c:v>11.0924838612359</c:v>
                </c:pt>
                <c:pt idx="16">
                  <c:v>11.099379230527918</c:v>
                </c:pt>
                <c:pt idx="17">
                  <c:v>11.112706495890768</c:v>
                </c:pt>
                <c:pt idx="18">
                  <c:v>11.125726479100599</c:v>
                </c:pt>
                <c:pt idx="19">
                  <c:v>6.9297340557387006</c:v>
                </c:pt>
                <c:pt idx="20">
                  <c:v>11.565783894780107</c:v>
                </c:pt>
                <c:pt idx="21">
                  <c:v>11.571888591759212</c:v>
                </c:pt>
                <c:pt idx="22">
                  <c:v>11.575280762872866</c:v>
                </c:pt>
                <c:pt idx="23">
                  <c:v>11.584747065282825</c:v>
                </c:pt>
                <c:pt idx="24">
                  <c:v>11.611917084115746</c:v>
                </c:pt>
                <c:pt idx="25">
                  <c:v>11.63010196131007</c:v>
                </c:pt>
                <c:pt idx="26">
                  <c:v>12.052637260443525</c:v>
                </c:pt>
                <c:pt idx="27">
                  <c:v>12.05742809634709</c:v>
                </c:pt>
                <c:pt idx="28">
                  <c:v>12.061461412138412</c:v>
                </c:pt>
                <c:pt idx="29">
                  <c:v>12.083834224282922</c:v>
                </c:pt>
                <c:pt idx="30">
                  <c:v>12.085847414733845</c:v>
                </c:pt>
                <c:pt idx="31">
                  <c:v>12.08793479691445</c:v>
                </c:pt>
                <c:pt idx="32">
                  <c:v>11.080231026119312</c:v>
                </c:pt>
                <c:pt idx="33">
                  <c:v>11.086495108419477</c:v>
                </c:pt>
                <c:pt idx="34">
                  <c:v>11.093410253227278</c:v>
                </c:pt>
                <c:pt idx="35">
                  <c:v>11.10680462486552</c:v>
                </c:pt>
                <c:pt idx="36">
                  <c:v>11.119905815045014</c:v>
                </c:pt>
                <c:pt idx="37">
                  <c:v>11.558562721602126</c:v>
                </c:pt>
                <c:pt idx="38">
                  <c:v>11.564716096057575</c:v>
                </c:pt>
                <c:pt idx="39">
                  <c:v>11.568136806490728</c:v>
                </c:pt>
                <c:pt idx="40">
                  <c:v>11.577663254524506</c:v>
                </c:pt>
                <c:pt idx="41">
                  <c:v>11.605056179191408</c:v>
                </c:pt>
                <c:pt idx="42">
                  <c:v>11.623342236739962</c:v>
                </c:pt>
                <c:pt idx="43">
                  <c:v>12.048331872697188</c:v>
                </c:pt>
                <c:pt idx="44">
                  <c:v>12.053114512947777</c:v>
                </c:pt>
                <c:pt idx="45">
                  <c:v>12.057178491943173</c:v>
                </c:pt>
                <c:pt idx="46">
                  <c:v>12.079605924615215</c:v>
                </c:pt>
                <c:pt idx="47">
                  <c:v>12.081619734209657</c:v>
                </c:pt>
                <c:pt idx="48">
                  <c:v>12.08370852956474</c:v>
                </c:pt>
                <c:pt idx="49">
                  <c:v>11.068617018386499</c:v>
                </c:pt>
                <c:pt idx="50">
                  <c:v>11.074982270251033</c:v>
                </c:pt>
                <c:pt idx="51">
                  <c:v>11.081916373469815</c:v>
                </c:pt>
                <c:pt idx="52">
                  <c:v>11.095429396468557</c:v>
                </c:pt>
                <c:pt idx="53">
                  <c:v>11.108691554082997</c:v>
                </c:pt>
                <c:pt idx="54">
                  <c:v>6.4770398139611327</c:v>
                </c:pt>
                <c:pt idx="55">
                  <c:v>6.9240353384940017</c:v>
                </c:pt>
                <c:pt idx="56">
                  <c:v>7.6101127321468791</c:v>
                </c:pt>
                <c:pt idx="57">
                  <c:v>8.5197352981437717</c:v>
                </c:pt>
                <c:pt idx="58">
                  <c:v>8.8546098416809436</c:v>
                </c:pt>
                <c:pt idx="59">
                  <c:v>11.10140616941654</c:v>
                </c:pt>
                <c:pt idx="60">
                  <c:v>11.112938161167035</c:v>
                </c:pt>
                <c:pt idx="61">
                  <c:v>11.123614761657141</c:v>
                </c:pt>
                <c:pt idx="62">
                  <c:v>11.178895789638434</c:v>
                </c:pt>
                <c:pt idx="63">
                  <c:v>11.183738001106283</c:v>
                </c:pt>
                <c:pt idx="64">
                  <c:v>11.188769970207234</c:v>
                </c:pt>
                <c:pt idx="65">
                  <c:v>10.610623521917686</c:v>
                </c:pt>
                <c:pt idx="66">
                  <c:v>10.600672338431609</c:v>
                </c:pt>
                <c:pt idx="67">
                  <c:v>10.589054954907581</c:v>
                </c:pt>
                <c:pt idx="68">
                  <c:v>10.566372899366387</c:v>
                </c:pt>
                <c:pt idx="69">
                  <c:v>10.543511964578647</c:v>
                </c:pt>
                <c:pt idx="70">
                  <c:v>5.9053321491274335</c:v>
                </c:pt>
                <c:pt idx="71">
                  <c:v>7.2252308638715803</c:v>
                </c:pt>
                <c:pt idx="72">
                  <c:v>8.3808434871403481</c:v>
                </c:pt>
                <c:pt idx="73">
                  <c:v>8.7576816548107512</c:v>
                </c:pt>
                <c:pt idx="74">
                  <c:v>11.091553789389355</c:v>
                </c:pt>
                <c:pt idx="75">
                  <c:v>11.103207312567047</c:v>
                </c:pt>
                <c:pt idx="76">
                  <c:v>11.113983973163451</c:v>
                </c:pt>
                <c:pt idx="77">
                  <c:v>11.169800106208786</c:v>
                </c:pt>
                <c:pt idx="78">
                  <c:v>11.174689924540498</c:v>
                </c:pt>
                <c:pt idx="79">
                  <c:v>11.179770969287162</c:v>
                </c:pt>
                <c:pt idx="80">
                  <c:v>10.626377996782947</c:v>
                </c:pt>
                <c:pt idx="81">
                  <c:v>10.616573222362709</c:v>
                </c:pt>
                <c:pt idx="82">
                  <c:v>10.605159301646268</c:v>
                </c:pt>
                <c:pt idx="83">
                  <c:v>10.582854322587451</c:v>
                </c:pt>
                <c:pt idx="84">
                  <c:v>10.560366026858745</c:v>
                </c:pt>
                <c:pt idx="85">
                  <c:v>6.9269120645096578</c:v>
                </c:pt>
                <c:pt idx="86">
                  <c:v>8.2932104675352338</c:v>
                </c:pt>
                <c:pt idx="87">
                  <c:v>8.69917518849104</c:v>
                </c:pt>
                <c:pt idx="88">
                  <c:v>11.085977604732467</c:v>
                </c:pt>
                <c:pt idx="89">
                  <c:v>11.097708115096838</c:v>
                </c:pt>
                <c:pt idx="90">
                  <c:v>11.10853851293059</c:v>
                </c:pt>
                <c:pt idx="91">
                  <c:v>11.164669914971256</c:v>
                </c:pt>
                <c:pt idx="92">
                  <c:v>11.169588727727225</c:v>
                </c:pt>
                <c:pt idx="93">
                  <c:v>11.174699462459099</c:v>
                </c:pt>
                <c:pt idx="94">
                  <c:v>10.635058036559444</c:v>
                </c:pt>
                <c:pt idx="95">
                  <c:v>10.625330192906516</c:v>
                </c:pt>
                <c:pt idx="96">
                  <c:v>10.614032439648154</c:v>
                </c:pt>
                <c:pt idx="97">
                  <c:v>10.591935863347372</c:v>
                </c:pt>
                <c:pt idx="98">
                  <c:v>10.569648709692846</c:v>
                </c:pt>
                <c:pt idx="99">
                  <c:v>8.0109312326575655</c:v>
                </c:pt>
                <c:pt idx="100">
                  <c:v>8.5148855745031629</c:v>
                </c:pt>
                <c:pt idx="101">
                  <c:v>11.070550081966857</c:v>
                </c:pt>
                <c:pt idx="102">
                  <c:v>11.082405342408784</c:v>
                </c:pt>
                <c:pt idx="103">
                  <c:v>11.093424887174608</c:v>
                </c:pt>
                <c:pt idx="104">
                  <c:v>11.150315846337556</c:v>
                </c:pt>
                <c:pt idx="105">
                  <c:v>11.155293695896788</c:v>
                </c:pt>
                <c:pt idx="106">
                  <c:v>11.160467049489355</c:v>
                </c:pt>
                <c:pt idx="107">
                  <c:v>10.659163558224821</c:v>
                </c:pt>
                <c:pt idx="108">
                  <c:v>10.64967896248004</c:v>
                </c:pt>
                <c:pt idx="109">
                  <c:v>10.638633404201775</c:v>
                </c:pt>
                <c:pt idx="110">
                  <c:v>10.617066403028835</c:v>
                </c:pt>
                <c:pt idx="111">
                  <c:v>10.595344972292551</c:v>
                </c:pt>
                <c:pt idx="112">
                  <c:v>7.6335505999621569</c:v>
                </c:pt>
                <c:pt idx="113">
                  <c:v>11.022807747758451</c:v>
                </c:pt>
                <c:pt idx="114">
                  <c:v>11.035353141267274</c:v>
                </c:pt>
                <c:pt idx="115">
                  <c:v>11.046850362033874</c:v>
                </c:pt>
                <c:pt idx="116">
                  <c:v>11.10654985239667</c:v>
                </c:pt>
                <c:pt idx="117">
                  <c:v>11.111786082307821</c:v>
                </c:pt>
                <c:pt idx="118">
                  <c:v>11.11722384647967</c:v>
                </c:pt>
                <c:pt idx="119">
                  <c:v>10.726187356181192</c:v>
                </c:pt>
                <c:pt idx="120">
                  <c:v>10.717263977393955</c:v>
                </c:pt>
                <c:pt idx="121">
                  <c:v>10.707056320083034</c:v>
                </c:pt>
                <c:pt idx="122">
                  <c:v>10.686994972273979</c:v>
                </c:pt>
                <c:pt idx="123">
                  <c:v>10.666726380001855</c:v>
                </c:pt>
                <c:pt idx="124">
                  <c:v>10.989841133137931</c:v>
                </c:pt>
                <c:pt idx="125">
                  <c:v>11.002617734287252</c:v>
                </c:pt>
                <c:pt idx="126">
                  <c:v>11.014571752588671</c:v>
                </c:pt>
                <c:pt idx="127">
                  <c:v>11.075932658546737</c:v>
                </c:pt>
                <c:pt idx="128">
                  <c:v>11.081290594706539</c:v>
                </c:pt>
                <c:pt idx="129">
                  <c:v>11.086859176796397</c:v>
                </c:pt>
                <c:pt idx="130">
                  <c:v>10.769814530914411</c:v>
                </c:pt>
                <c:pt idx="131">
                  <c:v>10.761305069680802</c:v>
                </c:pt>
                <c:pt idx="132">
                  <c:v>10.751475035136018</c:v>
                </c:pt>
                <c:pt idx="133">
                  <c:v>10.732253843747408</c:v>
                </c:pt>
                <c:pt idx="134">
                  <c:v>10.712908371033413</c:v>
                </c:pt>
                <c:pt idx="135">
                  <c:v>7.2836335773532372</c:v>
                </c:pt>
                <c:pt idx="136">
                  <c:v>7.4092686811342823</c:v>
                </c:pt>
                <c:pt idx="137">
                  <c:v>8.690185997442013</c:v>
                </c:pt>
                <c:pt idx="138">
                  <c:v>8.7663156846000057</c:v>
                </c:pt>
                <c:pt idx="139">
                  <c:v>8.8382203560363539</c:v>
                </c:pt>
                <c:pt idx="140">
                  <c:v>11.577752048097501</c:v>
                </c:pt>
                <c:pt idx="141">
                  <c:v>11.573875867965864</c:v>
                </c:pt>
                <c:pt idx="142">
                  <c:v>11.569723499480762</c:v>
                </c:pt>
                <c:pt idx="143">
                  <c:v>11.561404626768294</c:v>
                </c:pt>
                <c:pt idx="144">
                  <c:v>11.552973161974554</c:v>
                </c:pt>
                <c:pt idx="145">
                  <c:v>6.7959884652901428</c:v>
                </c:pt>
                <c:pt idx="146">
                  <c:v>8.4687555274112327</c:v>
                </c:pt>
                <c:pt idx="147">
                  <c:v>8.5568599518539354</c:v>
                </c:pt>
                <c:pt idx="148">
                  <c:v>8.640805822038228</c:v>
                </c:pt>
                <c:pt idx="149">
                  <c:v>11.585327879649579</c:v>
                </c:pt>
                <c:pt idx="150">
                  <c:v>11.581498011631933</c:v>
                </c:pt>
                <c:pt idx="151">
                  <c:v>11.577336721963784</c:v>
                </c:pt>
                <c:pt idx="152">
                  <c:v>11.56905450153049</c:v>
                </c:pt>
                <c:pt idx="153">
                  <c:v>11.560693025176418</c:v>
                </c:pt>
                <c:pt idx="154">
                  <c:v>8.3648739870761055</c:v>
                </c:pt>
                <c:pt idx="155">
                  <c:v>8.4692597740622766</c:v>
                </c:pt>
                <c:pt idx="156">
                  <c:v>8.5653934385593953</c:v>
                </c:pt>
                <c:pt idx="157">
                  <c:v>11.591833957111898</c:v>
                </c:pt>
                <c:pt idx="158">
                  <c:v>11.588021213425264</c:v>
                </c:pt>
                <c:pt idx="159">
                  <c:v>11.58390528085658</c:v>
                </c:pt>
                <c:pt idx="160">
                  <c:v>11.57568937190285</c:v>
                </c:pt>
                <c:pt idx="161">
                  <c:v>11.567380830444749</c:v>
                </c:pt>
                <c:pt idx="162">
                  <c:v>6.2184215192032433</c:v>
                </c:pt>
                <c:pt idx="163">
                  <c:v>6.9080297036594507</c:v>
                </c:pt>
                <c:pt idx="164">
                  <c:v>11.627270918055308</c:v>
                </c:pt>
                <c:pt idx="165">
                  <c:v>11.623615092178891</c:v>
                </c:pt>
                <c:pt idx="166">
                  <c:v>11.619588079161229</c:v>
                </c:pt>
                <c:pt idx="167">
                  <c:v>11.611625525034881</c:v>
                </c:pt>
                <c:pt idx="168">
                  <c:v>11.603620202657387</c:v>
                </c:pt>
                <c:pt idx="169">
                  <c:v>6.2118505080781352</c:v>
                </c:pt>
                <c:pt idx="170">
                  <c:v>11.630436713191335</c:v>
                </c:pt>
                <c:pt idx="171">
                  <c:v>11.626797214706173</c:v>
                </c:pt>
                <c:pt idx="172">
                  <c:v>11.622772438904185</c:v>
                </c:pt>
                <c:pt idx="173">
                  <c:v>11.614828646939456</c:v>
                </c:pt>
                <c:pt idx="174">
                  <c:v>11.606850975018006</c:v>
                </c:pt>
                <c:pt idx="175">
                  <c:v>11.633719651418</c:v>
                </c:pt>
                <c:pt idx="176">
                  <c:v>11.630096591215313</c:v>
                </c:pt>
                <c:pt idx="177">
                  <c:v>11.626075212809619</c:v>
                </c:pt>
                <c:pt idx="178">
                  <c:v>11.618151551630515</c:v>
                </c:pt>
                <c:pt idx="179">
                  <c:v>11.610202352461506</c:v>
                </c:pt>
                <c:pt idx="180">
                  <c:v>6.0918419385258815</c:v>
                </c:pt>
                <c:pt idx="181">
                  <c:v>6.7826809392527618</c:v>
                </c:pt>
                <c:pt idx="182">
                  <c:v>7.492531199941026</c:v>
                </c:pt>
                <c:pt idx="183">
                  <c:v>7.8810058376103065</c:v>
                </c:pt>
                <c:pt idx="184">
                  <c:v>6.3691923860976898</c:v>
                </c:pt>
                <c:pt idx="185">
                  <c:v>7.2873268953485875</c:v>
                </c:pt>
                <c:pt idx="186">
                  <c:v>7.7298799306890258</c:v>
                </c:pt>
                <c:pt idx="187">
                  <c:v>6.8159020212788679</c:v>
                </c:pt>
                <c:pt idx="188">
                  <c:v>7.4788313721526967</c:v>
                </c:pt>
                <c:pt idx="189">
                  <c:v>6.7826809392527618</c:v>
                </c:pt>
              </c:numCache>
            </c:numRef>
          </c:xVal>
          <c:yVal>
            <c:numRef>
              <c:f>IsoldidtZs!$DE$2:$DE$191</c:f>
              <c:numCache>
                <c:formatCode>General</c:formatCode>
                <c:ptCount val="190"/>
                <c:pt idx="0">
                  <c:v>8.5573595376324932E-2</c:v>
                </c:pt>
                <c:pt idx="1">
                  <c:v>0.10677256266546251</c:v>
                </c:pt>
                <c:pt idx="2">
                  <c:v>4.4506418491941639E-2</c:v>
                </c:pt>
                <c:pt idx="3">
                  <c:v>8.3627899517352139E-2</c:v>
                </c:pt>
                <c:pt idx="4">
                  <c:v>9.6092248558616266E-4</c:v>
                </c:pt>
                <c:pt idx="5">
                  <c:v>3.4047032595230557E-2</c:v>
                </c:pt>
                <c:pt idx="6">
                  <c:v>9.1733860794623139E-3</c:v>
                </c:pt>
                <c:pt idx="7">
                  <c:v>7.2792166900714148E-2</c:v>
                </c:pt>
                <c:pt idx="8">
                  <c:v>6.0144094785363221E-2</c:v>
                </c:pt>
                <c:pt idx="9">
                  <c:v>0.15827343129237834</c:v>
                </c:pt>
                <c:pt idx="10">
                  <c:v>8.4898751823986027E-2</c:v>
                </c:pt>
                <c:pt idx="11">
                  <c:v>0.14995664663442188</c:v>
                </c:pt>
                <c:pt idx="12">
                  <c:v>9.4861412695095831E-3</c:v>
                </c:pt>
                <c:pt idx="13">
                  <c:v>0.22407411034293659</c:v>
                </c:pt>
                <c:pt idx="14">
                  <c:v>7.4215393076896632E-2</c:v>
                </c:pt>
                <c:pt idx="15">
                  <c:v>4.0927174653006923E-2</c:v>
                </c:pt>
                <c:pt idx="16">
                  <c:v>8.2213602992104159E-2</c:v>
                </c:pt>
                <c:pt idx="17">
                  <c:v>5.19361937582314E-2</c:v>
                </c:pt>
                <c:pt idx="18">
                  <c:v>0.13477237600909633</c:v>
                </c:pt>
                <c:pt idx="19">
                  <c:v>4.4106177245376438E-2</c:v>
                </c:pt>
                <c:pt idx="20">
                  <c:v>0.16150763691271272</c:v>
                </c:pt>
                <c:pt idx="21">
                  <c:v>3.0236408348623758E-2</c:v>
                </c:pt>
                <c:pt idx="22">
                  <c:v>0.10304539803944711</c:v>
                </c:pt>
                <c:pt idx="23">
                  <c:v>7.2780658193845021E-2</c:v>
                </c:pt>
                <c:pt idx="24">
                  <c:v>-7.2776475656958833E-3</c:v>
                </c:pt>
                <c:pt idx="25">
                  <c:v>0.11303790339276214</c:v>
                </c:pt>
                <c:pt idx="26">
                  <c:v>1.27854029265447E-2</c:v>
                </c:pt>
                <c:pt idx="27">
                  <c:v>0.11429055349040373</c:v>
                </c:pt>
                <c:pt idx="28">
                  <c:v>3.6105156384531781E-2</c:v>
                </c:pt>
                <c:pt idx="29">
                  <c:v>0.11352870565650312</c:v>
                </c:pt>
                <c:pt idx="30">
                  <c:v>4.7305753583618465E-2</c:v>
                </c:pt>
                <c:pt idx="31">
                  <c:v>4.9862153099298062E-2</c:v>
                </c:pt>
                <c:pt idx="32">
                  <c:v>8.6699021318861411E-2</c:v>
                </c:pt>
                <c:pt idx="33">
                  <c:v>3.0645204510927931E-2</c:v>
                </c:pt>
                <c:pt idx="34">
                  <c:v>0.18318691395273168</c:v>
                </c:pt>
                <c:pt idx="35">
                  <c:v>4.9193537387487107E-2</c:v>
                </c:pt>
                <c:pt idx="36">
                  <c:v>5.766047617989959E-2</c:v>
                </c:pt>
                <c:pt idx="37">
                  <c:v>0.2722970050128502</c:v>
                </c:pt>
                <c:pt idx="38">
                  <c:v>-1.0453568502341267E-2</c:v>
                </c:pt>
                <c:pt idx="39">
                  <c:v>4.8541164677584084E-2</c:v>
                </c:pt>
                <c:pt idx="40">
                  <c:v>7.1243016834584005E-2</c:v>
                </c:pt>
                <c:pt idx="41">
                  <c:v>-3.1731138848786415E-2</c:v>
                </c:pt>
                <c:pt idx="42">
                  <c:v>3.0288418939998063E-2</c:v>
                </c:pt>
                <c:pt idx="43">
                  <c:v>1.9498936662609063E-2</c:v>
                </c:pt>
                <c:pt idx="44">
                  <c:v>6.628649657997916E-3</c:v>
                </c:pt>
                <c:pt idx="45">
                  <c:v>-1.4241256566385429E-2</c:v>
                </c:pt>
                <c:pt idx="46">
                  <c:v>0.13857480037937311</c:v>
                </c:pt>
                <c:pt idx="47">
                  <c:v>-3.5215548252475752E-3</c:v>
                </c:pt>
                <c:pt idx="48">
                  <c:v>5.5400059946723403E-2</c:v>
                </c:pt>
                <c:pt idx="49">
                  <c:v>0.103365485403578</c:v>
                </c:pt>
                <c:pt idx="50">
                  <c:v>1.2986843936585752E-3</c:v>
                </c:pt>
                <c:pt idx="51">
                  <c:v>0.13013505113861107</c:v>
                </c:pt>
                <c:pt idx="52">
                  <c:v>4.6684209094011088E-2</c:v>
                </c:pt>
                <c:pt idx="53">
                  <c:v>0.15948616211239827</c:v>
                </c:pt>
                <c:pt idx="54">
                  <c:v>0.15532274518548131</c:v>
                </c:pt>
                <c:pt idx="55">
                  <c:v>8.4708110471012801E-2</c:v>
                </c:pt>
                <c:pt idx="56">
                  <c:v>0.10918482679524337</c:v>
                </c:pt>
                <c:pt idx="57">
                  <c:v>5.3769650169551542E-2</c:v>
                </c:pt>
                <c:pt idx="58">
                  <c:v>7.7501446545691993E-2</c:v>
                </c:pt>
                <c:pt idx="59">
                  <c:v>7.9128150784418261E-2</c:v>
                </c:pt>
                <c:pt idx="60">
                  <c:v>0.37663871631192974</c:v>
                </c:pt>
                <c:pt idx="61">
                  <c:v>0.25174775279984679</c:v>
                </c:pt>
                <c:pt idx="62">
                  <c:v>0.21427305115246656</c:v>
                </c:pt>
                <c:pt idx="63">
                  <c:v>0.10633298188822275</c:v>
                </c:pt>
                <c:pt idx="64">
                  <c:v>0.28680420887920638</c:v>
                </c:pt>
                <c:pt idx="65">
                  <c:v>1.5333567536942911E-2</c:v>
                </c:pt>
                <c:pt idx="66">
                  <c:v>0.11205141236089627</c:v>
                </c:pt>
                <c:pt idx="67">
                  <c:v>0.23019539193410091</c:v>
                </c:pt>
                <c:pt idx="68">
                  <c:v>0.14877827430527632</c:v>
                </c:pt>
                <c:pt idx="69">
                  <c:v>9.3300038702821372E-2</c:v>
                </c:pt>
                <c:pt idx="70">
                  <c:v>-1.9126060937774338E-2</c:v>
                </c:pt>
                <c:pt idx="71">
                  <c:v>-1.2841939212780932E-2</c:v>
                </c:pt>
                <c:pt idx="72">
                  <c:v>-3.1439474652771054E-2</c:v>
                </c:pt>
                <c:pt idx="73">
                  <c:v>-3.4581297908903089E-2</c:v>
                </c:pt>
                <c:pt idx="74">
                  <c:v>4.4567747093855435E-3</c:v>
                </c:pt>
                <c:pt idx="75">
                  <c:v>-5.1997296140600686E-5</c:v>
                </c:pt>
                <c:pt idx="76">
                  <c:v>4.8322422044123889E-2</c:v>
                </c:pt>
                <c:pt idx="77">
                  <c:v>0.13011717054824246</c:v>
                </c:pt>
                <c:pt idx="78">
                  <c:v>1.0224481982141253E-2</c:v>
                </c:pt>
                <c:pt idx="79">
                  <c:v>-4.5541646965134514E-3</c:v>
                </c:pt>
                <c:pt idx="80">
                  <c:v>0.16193005878204167</c:v>
                </c:pt>
                <c:pt idx="81">
                  <c:v>2.6750969766290947E-2</c:v>
                </c:pt>
                <c:pt idx="82">
                  <c:v>0.13956347881380557</c:v>
                </c:pt>
                <c:pt idx="83">
                  <c:v>0.10334478973006669</c:v>
                </c:pt>
                <c:pt idx="84">
                  <c:v>2.5677844845712412E-2</c:v>
                </c:pt>
                <c:pt idx="85">
                  <c:v>-8.6966446016891116E-2</c:v>
                </c:pt>
                <c:pt idx="86">
                  <c:v>-1.4660861048459962E-2</c:v>
                </c:pt>
                <c:pt idx="87">
                  <c:v>-6.399643569842714E-2</c:v>
                </c:pt>
                <c:pt idx="88">
                  <c:v>-1.2803932989130972E-2</c:v>
                </c:pt>
                <c:pt idx="89">
                  <c:v>8.8308626913654681E-2</c:v>
                </c:pt>
                <c:pt idx="90">
                  <c:v>0.14509367438803331</c:v>
                </c:pt>
                <c:pt idx="91">
                  <c:v>0.13498617586837791</c:v>
                </c:pt>
                <c:pt idx="92">
                  <c:v>4.0486364946430563E-2</c:v>
                </c:pt>
                <c:pt idx="93">
                  <c:v>0.20853223759743791</c:v>
                </c:pt>
                <c:pt idx="94">
                  <c:v>0.14971205461592144</c:v>
                </c:pt>
                <c:pt idx="95">
                  <c:v>1.2032049030928712E-2</c:v>
                </c:pt>
                <c:pt idx="96">
                  <c:v>0.11834931640898036</c:v>
                </c:pt>
                <c:pt idx="97">
                  <c:v>6.0154210031391167E-2</c:v>
                </c:pt>
                <c:pt idx="98">
                  <c:v>0.10814497639097127</c:v>
                </c:pt>
                <c:pt idx="99">
                  <c:v>1.4449823282840784E-2</c:v>
                </c:pt>
                <c:pt idx="100">
                  <c:v>-2.7457784373775208E-2</c:v>
                </c:pt>
                <c:pt idx="101">
                  <c:v>2.1311711483526754E-2</c:v>
                </c:pt>
                <c:pt idx="102">
                  <c:v>3.2581029214815052E-2</c:v>
                </c:pt>
                <c:pt idx="103">
                  <c:v>0.13798526536678402</c:v>
                </c:pt>
                <c:pt idx="104">
                  <c:v>0.11574890740288242</c:v>
                </c:pt>
                <c:pt idx="105">
                  <c:v>2.7197097551881159E-2</c:v>
                </c:pt>
                <c:pt idx="106">
                  <c:v>0.17707020164389625</c:v>
                </c:pt>
                <c:pt idx="107">
                  <c:v>0.19166785833452502</c:v>
                </c:pt>
                <c:pt idx="108">
                  <c:v>2.7332172447978469E-2</c:v>
                </c:pt>
                <c:pt idx="109">
                  <c:v>0.12087894843620574</c:v>
                </c:pt>
                <c:pt idx="110">
                  <c:v>7.4621733149931216E-2</c:v>
                </c:pt>
                <c:pt idx="111">
                  <c:v>8.7403302661310855E-2</c:v>
                </c:pt>
                <c:pt idx="112">
                  <c:v>-1.9405956128222476E-2</c:v>
                </c:pt>
                <c:pt idx="113">
                  <c:v>-4.9060852497926945E-2</c:v>
                </c:pt>
                <c:pt idx="114">
                  <c:v>1.7660479969388774E-2</c:v>
                </c:pt>
                <c:pt idx="115">
                  <c:v>-2.6587781340466497E-2</c:v>
                </c:pt>
                <c:pt idx="116">
                  <c:v>7.5118531818132953E-2</c:v>
                </c:pt>
                <c:pt idx="117">
                  <c:v>-3.3981628262606298E-2</c:v>
                </c:pt>
                <c:pt idx="118">
                  <c:v>4.5149409333811313E-2</c:v>
                </c:pt>
                <c:pt idx="119">
                  <c:v>-2.6919304364072309E-2</c:v>
                </c:pt>
                <c:pt idx="120">
                  <c:v>-3.3684782178055178E-2</c:v>
                </c:pt>
                <c:pt idx="121">
                  <c:v>5.8481079650701248E-2</c:v>
                </c:pt>
                <c:pt idx="122">
                  <c:v>-8.3742792120542007E-3</c:v>
                </c:pt>
                <c:pt idx="123">
                  <c:v>1.8057282011029633E-2</c:v>
                </c:pt>
                <c:pt idx="124">
                  <c:v>-2.7403868598372263E-2</c:v>
                </c:pt>
                <c:pt idx="125">
                  <c:v>5.4807814016286233E-2</c:v>
                </c:pt>
                <c:pt idx="126">
                  <c:v>7.2551686265761139E-2</c:v>
                </c:pt>
                <c:pt idx="127">
                  <c:v>0.2075034262909721</c:v>
                </c:pt>
                <c:pt idx="128">
                  <c:v>3.0512819998435238E-3</c:v>
                </c:pt>
                <c:pt idx="129">
                  <c:v>0.1459715661535006</c:v>
                </c:pt>
                <c:pt idx="130">
                  <c:v>9.174238809913457E-2</c:v>
                </c:pt>
                <c:pt idx="131">
                  <c:v>-2.1595335407551967E-4</c:v>
                </c:pt>
                <c:pt idx="132">
                  <c:v>7.5106973143827818E-2</c:v>
                </c:pt>
                <c:pt idx="133">
                  <c:v>3.6709897469391135E-2</c:v>
                </c:pt>
                <c:pt idx="134">
                  <c:v>6.0960678675326938E-2</c:v>
                </c:pt>
                <c:pt idx="135">
                  <c:v>0.1047148123476184</c:v>
                </c:pt>
                <c:pt idx="136">
                  <c:v>5.289835112361245E-3</c:v>
                </c:pt>
                <c:pt idx="137">
                  <c:v>0.17309896380168524</c:v>
                </c:pt>
                <c:pt idx="138">
                  <c:v>1.269822301842807E-2</c:v>
                </c:pt>
                <c:pt idx="139">
                  <c:v>0.12460891724902665</c:v>
                </c:pt>
                <c:pt idx="140">
                  <c:v>-1.3935069596462788E-2</c:v>
                </c:pt>
                <c:pt idx="141">
                  <c:v>-1.0578890502744655E-2</c:v>
                </c:pt>
                <c:pt idx="142">
                  <c:v>0.12971117804022222</c:v>
                </c:pt>
                <c:pt idx="143">
                  <c:v>-8.5266706325599854E-3</c:v>
                </c:pt>
                <c:pt idx="144">
                  <c:v>7.9096709726222375E-2</c:v>
                </c:pt>
                <c:pt idx="145">
                  <c:v>7.9596490015891669E-2</c:v>
                </c:pt>
                <c:pt idx="146">
                  <c:v>0.21613371633437836</c:v>
                </c:pt>
                <c:pt idx="147">
                  <c:v>-5.5599145179302525E-3</c:v>
                </c:pt>
                <c:pt idx="148">
                  <c:v>7.6732246838714116E-2</c:v>
                </c:pt>
                <c:pt idx="149">
                  <c:v>0.31537236218514919</c:v>
                </c:pt>
                <c:pt idx="150">
                  <c:v>3.760702916505837E-2</c:v>
                </c:pt>
                <c:pt idx="151">
                  <c:v>0.14313149441580264</c:v>
                </c:pt>
                <c:pt idx="152">
                  <c:v>0.12682531615901307</c:v>
                </c:pt>
                <c:pt idx="153">
                  <c:v>0.13488699362760953</c:v>
                </c:pt>
                <c:pt idx="154">
                  <c:v>0.23517023733796111</c:v>
                </c:pt>
                <c:pt idx="155">
                  <c:v>-4.0461806541747587E-2</c:v>
                </c:pt>
                <c:pt idx="156">
                  <c:v>0.10221136666493987</c:v>
                </c:pt>
                <c:pt idx="157">
                  <c:v>3.1737270167626355E-2</c:v>
                </c:pt>
                <c:pt idx="158">
                  <c:v>-6.9976872976137165E-3</c:v>
                </c:pt>
                <c:pt idx="159">
                  <c:v>0.14409276304122737</c:v>
                </c:pt>
                <c:pt idx="160">
                  <c:v>-3.437340973370915E-2</c:v>
                </c:pt>
                <c:pt idx="161">
                  <c:v>0.20031304164126004</c:v>
                </c:pt>
                <c:pt idx="162">
                  <c:v>0.18108097254931607</c:v>
                </c:pt>
                <c:pt idx="163">
                  <c:v>0.25636821639686158</c:v>
                </c:pt>
                <c:pt idx="164">
                  <c:v>0.25460754621346898</c:v>
                </c:pt>
                <c:pt idx="165">
                  <c:v>0.15186538840324962</c:v>
                </c:pt>
                <c:pt idx="166">
                  <c:v>0.39620344359617332</c:v>
                </c:pt>
                <c:pt idx="167">
                  <c:v>0.2037953259035086</c:v>
                </c:pt>
                <c:pt idx="168">
                  <c:v>0.280254002394075</c:v>
                </c:pt>
                <c:pt idx="169">
                  <c:v>4.9073563136394251E-2</c:v>
                </c:pt>
                <c:pt idx="170">
                  <c:v>2.7441946961391815E-2</c:v>
                </c:pt>
                <c:pt idx="171">
                  <c:v>-2.6870063798398618E-2</c:v>
                </c:pt>
                <c:pt idx="172">
                  <c:v>6.3494899478462097E-2</c:v>
                </c:pt>
                <c:pt idx="173">
                  <c:v>5.0655302725737721E-3</c:v>
                </c:pt>
                <c:pt idx="174">
                  <c:v>0.10227575853106323</c:v>
                </c:pt>
                <c:pt idx="175">
                  <c:v>0.22613782524838488</c:v>
                </c:pt>
                <c:pt idx="176">
                  <c:v>0.10460864820202849</c:v>
                </c:pt>
                <c:pt idx="177">
                  <c:v>0.17868374029353942</c:v>
                </c:pt>
                <c:pt idx="178">
                  <c:v>0.1762228895326749</c:v>
                </c:pt>
                <c:pt idx="179">
                  <c:v>3.0078285949732182E-2</c:v>
                </c:pt>
                <c:pt idx="180">
                  <c:v>2.1017648290050692E-2</c:v>
                </c:pt>
                <c:pt idx="181">
                  <c:v>0.1752220875940031</c:v>
                </c:pt>
                <c:pt idx="182">
                  <c:v>4.5813972702163683E-2</c:v>
                </c:pt>
                <c:pt idx="183">
                  <c:v>0.16716757608473634</c:v>
                </c:pt>
                <c:pt idx="184">
                  <c:v>5.5706462929395406E-2</c:v>
                </c:pt>
                <c:pt idx="185">
                  <c:v>-2.8954630818261093E-2</c:v>
                </c:pt>
                <c:pt idx="186">
                  <c:v>6.795390710936916E-2</c:v>
                </c:pt>
                <c:pt idx="187">
                  <c:v>0.12192270625707513</c:v>
                </c:pt>
                <c:pt idx="188">
                  <c:v>8.6752165082000884E-2</c:v>
                </c:pt>
                <c:pt idx="189">
                  <c:v>0.15110563696430421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4B-4D65-BD32-D5AF7BE5BA4A}"/>
            </c:ext>
          </c:extLst>
        </c:ser>
        <c:ser>
          <c:idx val="1"/>
          <c:order val="1"/>
          <c:tx>
            <c:strRef>
              <c:f>IsoldidtZs!$DF$1</c:f>
              <c:strCache>
                <c:ptCount val="1"/>
                <c:pt idx="0">
                  <c:v>Li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9661526684164474"/>
                  <c:y val="-0.69425925925925924"/>
                </c:manualLayout>
              </c:layout>
              <c:numFmt formatCode="General" sourceLinked="0"/>
            </c:trendlineLbl>
          </c:trendline>
          <c:xVal>
            <c:numRef>
              <c:f>IsoldidtZs!$DD$2:$DD$191</c:f>
              <c:numCache>
                <c:formatCode>General</c:formatCode>
                <c:ptCount val="190"/>
                <c:pt idx="0">
                  <c:v>6.1469158298180888</c:v>
                </c:pt>
                <c:pt idx="1">
                  <c:v>7.3031283303972589</c:v>
                </c:pt>
                <c:pt idx="2">
                  <c:v>11.569528468370306</c:v>
                </c:pt>
                <c:pt idx="3">
                  <c:v>11.575608721724272</c:v>
                </c:pt>
                <c:pt idx="4">
                  <c:v>11.578986795277658</c:v>
                </c:pt>
                <c:pt idx="5">
                  <c:v>11.588420794736443</c:v>
                </c:pt>
                <c:pt idx="6">
                  <c:v>11.615480664395449</c:v>
                </c:pt>
                <c:pt idx="7">
                  <c:v>11.633609461857578</c:v>
                </c:pt>
                <c:pt idx="8">
                  <c:v>12.054891858891301</c:v>
                </c:pt>
                <c:pt idx="9">
                  <c:v>12.059682431308662</c:v>
                </c:pt>
                <c:pt idx="10">
                  <c:v>12.063701828190519</c:v>
                </c:pt>
                <c:pt idx="11">
                  <c:v>12.086039731922993</c:v>
                </c:pt>
                <c:pt idx="12">
                  <c:v>12.088051355158118</c:v>
                </c:pt>
                <c:pt idx="13">
                  <c:v>12.090136832731025</c:v>
                </c:pt>
                <c:pt idx="14">
                  <c:v>11.086267547674876</c:v>
                </c:pt>
                <c:pt idx="15">
                  <c:v>11.0924838612359</c:v>
                </c:pt>
                <c:pt idx="16">
                  <c:v>11.099379230527918</c:v>
                </c:pt>
                <c:pt idx="17">
                  <c:v>11.112706495890768</c:v>
                </c:pt>
                <c:pt idx="18">
                  <c:v>11.125726479100599</c:v>
                </c:pt>
                <c:pt idx="19">
                  <c:v>6.9297340557387006</c:v>
                </c:pt>
                <c:pt idx="20">
                  <c:v>11.565783894780107</c:v>
                </c:pt>
                <c:pt idx="21">
                  <c:v>11.571888591759212</c:v>
                </c:pt>
                <c:pt idx="22">
                  <c:v>11.575280762872866</c:v>
                </c:pt>
                <c:pt idx="23">
                  <c:v>11.584747065282825</c:v>
                </c:pt>
                <c:pt idx="24">
                  <c:v>11.611917084115746</c:v>
                </c:pt>
                <c:pt idx="25">
                  <c:v>11.63010196131007</c:v>
                </c:pt>
                <c:pt idx="26">
                  <c:v>12.052637260443525</c:v>
                </c:pt>
                <c:pt idx="27">
                  <c:v>12.05742809634709</c:v>
                </c:pt>
                <c:pt idx="28">
                  <c:v>12.061461412138412</c:v>
                </c:pt>
                <c:pt idx="29">
                  <c:v>12.083834224282922</c:v>
                </c:pt>
                <c:pt idx="30">
                  <c:v>12.085847414733845</c:v>
                </c:pt>
                <c:pt idx="31">
                  <c:v>12.08793479691445</c:v>
                </c:pt>
                <c:pt idx="32">
                  <c:v>11.080231026119312</c:v>
                </c:pt>
                <c:pt idx="33">
                  <c:v>11.086495108419477</c:v>
                </c:pt>
                <c:pt idx="34">
                  <c:v>11.093410253227278</c:v>
                </c:pt>
                <c:pt idx="35">
                  <c:v>11.10680462486552</c:v>
                </c:pt>
                <c:pt idx="36">
                  <c:v>11.119905815045014</c:v>
                </c:pt>
                <c:pt idx="37">
                  <c:v>11.558562721602126</c:v>
                </c:pt>
                <c:pt idx="38">
                  <c:v>11.564716096057575</c:v>
                </c:pt>
                <c:pt idx="39">
                  <c:v>11.568136806490728</c:v>
                </c:pt>
                <c:pt idx="40">
                  <c:v>11.577663254524506</c:v>
                </c:pt>
                <c:pt idx="41">
                  <c:v>11.605056179191408</c:v>
                </c:pt>
                <c:pt idx="42">
                  <c:v>11.623342236739962</c:v>
                </c:pt>
                <c:pt idx="43">
                  <c:v>12.048331872697188</c:v>
                </c:pt>
                <c:pt idx="44">
                  <c:v>12.053114512947777</c:v>
                </c:pt>
                <c:pt idx="45">
                  <c:v>12.057178491943173</c:v>
                </c:pt>
                <c:pt idx="46">
                  <c:v>12.079605924615215</c:v>
                </c:pt>
                <c:pt idx="47">
                  <c:v>12.081619734209657</c:v>
                </c:pt>
                <c:pt idx="48">
                  <c:v>12.08370852956474</c:v>
                </c:pt>
                <c:pt idx="49">
                  <c:v>11.068617018386499</c:v>
                </c:pt>
                <c:pt idx="50">
                  <c:v>11.074982270251033</c:v>
                </c:pt>
                <c:pt idx="51">
                  <c:v>11.081916373469815</c:v>
                </c:pt>
                <c:pt idx="52">
                  <c:v>11.095429396468557</c:v>
                </c:pt>
                <c:pt idx="53">
                  <c:v>11.108691554082997</c:v>
                </c:pt>
                <c:pt idx="54">
                  <c:v>6.4770398139611327</c:v>
                </c:pt>
                <c:pt idx="55">
                  <c:v>6.9240353384940017</c:v>
                </c:pt>
                <c:pt idx="56">
                  <c:v>7.6101127321468791</c:v>
                </c:pt>
                <c:pt idx="57">
                  <c:v>8.5197352981437717</c:v>
                </c:pt>
                <c:pt idx="58">
                  <c:v>8.8546098416809436</c:v>
                </c:pt>
                <c:pt idx="59">
                  <c:v>11.10140616941654</c:v>
                </c:pt>
                <c:pt idx="60">
                  <c:v>11.112938161167035</c:v>
                </c:pt>
                <c:pt idx="61">
                  <c:v>11.123614761657141</c:v>
                </c:pt>
                <c:pt idx="62">
                  <c:v>11.178895789638434</c:v>
                </c:pt>
                <c:pt idx="63">
                  <c:v>11.183738001106283</c:v>
                </c:pt>
                <c:pt idx="64">
                  <c:v>11.188769970207234</c:v>
                </c:pt>
                <c:pt idx="65">
                  <c:v>10.610623521917686</c:v>
                </c:pt>
                <c:pt idx="66">
                  <c:v>10.600672338431609</c:v>
                </c:pt>
                <c:pt idx="67">
                  <c:v>10.589054954907581</c:v>
                </c:pt>
                <c:pt idx="68">
                  <c:v>10.566372899366387</c:v>
                </c:pt>
                <c:pt idx="69">
                  <c:v>10.543511964578647</c:v>
                </c:pt>
                <c:pt idx="70">
                  <c:v>5.9053321491274335</c:v>
                </c:pt>
                <c:pt idx="71">
                  <c:v>7.2252308638715803</c:v>
                </c:pt>
                <c:pt idx="72">
                  <c:v>8.3808434871403481</c:v>
                </c:pt>
                <c:pt idx="73">
                  <c:v>8.7576816548107512</c:v>
                </c:pt>
                <c:pt idx="74">
                  <c:v>11.091553789389355</c:v>
                </c:pt>
                <c:pt idx="75">
                  <c:v>11.103207312567047</c:v>
                </c:pt>
                <c:pt idx="76">
                  <c:v>11.113983973163451</c:v>
                </c:pt>
                <c:pt idx="77">
                  <c:v>11.169800106208786</c:v>
                </c:pt>
                <c:pt idx="78">
                  <c:v>11.174689924540498</c:v>
                </c:pt>
                <c:pt idx="79">
                  <c:v>11.179770969287162</c:v>
                </c:pt>
                <c:pt idx="80">
                  <c:v>10.626377996782947</c:v>
                </c:pt>
                <c:pt idx="81">
                  <c:v>10.616573222362709</c:v>
                </c:pt>
                <c:pt idx="82">
                  <c:v>10.605159301646268</c:v>
                </c:pt>
                <c:pt idx="83">
                  <c:v>10.582854322587451</c:v>
                </c:pt>
                <c:pt idx="84">
                  <c:v>10.560366026858745</c:v>
                </c:pt>
                <c:pt idx="85">
                  <c:v>6.9269120645096578</c:v>
                </c:pt>
                <c:pt idx="86">
                  <c:v>8.2932104675352338</c:v>
                </c:pt>
                <c:pt idx="87">
                  <c:v>8.69917518849104</c:v>
                </c:pt>
                <c:pt idx="88">
                  <c:v>11.085977604732467</c:v>
                </c:pt>
                <c:pt idx="89">
                  <c:v>11.097708115096838</c:v>
                </c:pt>
                <c:pt idx="90">
                  <c:v>11.10853851293059</c:v>
                </c:pt>
                <c:pt idx="91">
                  <c:v>11.164669914971256</c:v>
                </c:pt>
                <c:pt idx="92">
                  <c:v>11.169588727727225</c:v>
                </c:pt>
                <c:pt idx="93">
                  <c:v>11.174699462459099</c:v>
                </c:pt>
                <c:pt idx="94">
                  <c:v>10.635058036559444</c:v>
                </c:pt>
                <c:pt idx="95">
                  <c:v>10.625330192906516</c:v>
                </c:pt>
                <c:pt idx="96">
                  <c:v>10.614032439648154</c:v>
                </c:pt>
                <c:pt idx="97">
                  <c:v>10.591935863347372</c:v>
                </c:pt>
                <c:pt idx="98">
                  <c:v>10.569648709692846</c:v>
                </c:pt>
                <c:pt idx="99">
                  <c:v>8.0109312326575655</c:v>
                </c:pt>
                <c:pt idx="100">
                  <c:v>8.5148855745031629</c:v>
                </c:pt>
                <c:pt idx="101">
                  <c:v>11.070550081966857</c:v>
                </c:pt>
                <c:pt idx="102">
                  <c:v>11.082405342408784</c:v>
                </c:pt>
                <c:pt idx="103">
                  <c:v>11.093424887174608</c:v>
                </c:pt>
                <c:pt idx="104">
                  <c:v>11.150315846337556</c:v>
                </c:pt>
                <c:pt idx="105">
                  <c:v>11.155293695896788</c:v>
                </c:pt>
                <c:pt idx="106">
                  <c:v>11.160467049489355</c:v>
                </c:pt>
                <c:pt idx="107">
                  <c:v>10.659163558224821</c:v>
                </c:pt>
                <c:pt idx="108">
                  <c:v>10.64967896248004</c:v>
                </c:pt>
                <c:pt idx="109">
                  <c:v>10.638633404201775</c:v>
                </c:pt>
                <c:pt idx="110">
                  <c:v>10.617066403028835</c:v>
                </c:pt>
                <c:pt idx="111">
                  <c:v>10.595344972292551</c:v>
                </c:pt>
                <c:pt idx="112">
                  <c:v>7.6335505999621569</c:v>
                </c:pt>
                <c:pt idx="113">
                  <c:v>11.022807747758451</c:v>
                </c:pt>
                <c:pt idx="114">
                  <c:v>11.035353141267274</c:v>
                </c:pt>
                <c:pt idx="115">
                  <c:v>11.046850362033874</c:v>
                </c:pt>
                <c:pt idx="116">
                  <c:v>11.10654985239667</c:v>
                </c:pt>
                <c:pt idx="117">
                  <c:v>11.111786082307821</c:v>
                </c:pt>
                <c:pt idx="118">
                  <c:v>11.11722384647967</c:v>
                </c:pt>
                <c:pt idx="119">
                  <c:v>10.726187356181192</c:v>
                </c:pt>
                <c:pt idx="120">
                  <c:v>10.717263977393955</c:v>
                </c:pt>
                <c:pt idx="121">
                  <c:v>10.707056320083034</c:v>
                </c:pt>
                <c:pt idx="122">
                  <c:v>10.686994972273979</c:v>
                </c:pt>
                <c:pt idx="123">
                  <c:v>10.666726380001855</c:v>
                </c:pt>
                <c:pt idx="124">
                  <c:v>10.989841133137931</c:v>
                </c:pt>
                <c:pt idx="125">
                  <c:v>11.002617734287252</c:v>
                </c:pt>
                <c:pt idx="126">
                  <c:v>11.014571752588671</c:v>
                </c:pt>
                <c:pt idx="127">
                  <c:v>11.075932658546737</c:v>
                </c:pt>
                <c:pt idx="128">
                  <c:v>11.081290594706539</c:v>
                </c:pt>
                <c:pt idx="129">
                  <c:v>11.086859176796397</c:v>
                </c:pt>
                <c:pt idx="130">
                  <c:v>10.769814530914411</c:v>
                </c:pt>
                <c:pt idx="131">
                  <c:v>10.761305069680802</c:v>
                </c:pt>
                <c:pt idx="132">
                  <c:v>10.751475035136018</c:v>
                </c:pt>
                <c:pt idx="133">
                  <c:v>10.732253843747408</c:v>
                </c:pt>
                <c:pt idx="134">
                  <c:v>10.712908371033413</c:v>
                </c:pt>
                <c:pt idx="135">
                  <c:v>7.2836335773532372</c:v>
                </c:pt>
                <c:pt idx="136">
                  <c:v>7.4092686811342823</c:v>
                </c:pt>
                <c:pt idx="137">
                  <c:v>8.690185997442013</c:v>
                </c:pt>
                <c:pt idx="138">
                  <c:v>8.7663156846000057</c:v>
                </c:pt>
                <c:pt idx="139">
                  <c:v>8.8382203560363539</c:v>
                </c:pt>
                <c:pt idx="140">
                  <c:v>11.577752048097501</c:v>
                </c:pt>
                <c:pt idx="141">
                  <c:v>11.573875867965864</c:v>
                </c:pt>
                <c:pt idx="142">
                  <c:v>11.569723499480762</c:v>
                </c:pt>
                <c:pt idx="143">
                  <c:v>11.561404626768294</c:v>
                </c:pt>
                <c:pt idx="144">
                  <c:v>11.552973161974554</c:v>
                </c:pt>
                <c:pt idx="145">
                  <c:v>6.7959884652901428</c:v>
                </c:pt>
                <c:pt idx="146">
                  <c:v>8.4687555274112327</c:v>
                </c:pt>
                <c:pt idx="147">
                  <c:v>8.5568599518539354</c:v>
                </c:pt>
                <c:pt idx="148">
                  <c:v>8.640805822038228</c:v>
                </c:pt>
                <c:pt idx="149">
                  <c:v>11.585327879649579</c:v>
                </c:pt>
                <c:pt idx="150">
                  <c:v>11.581498011631933</c:v>
                </c:pt>
                <c:pt idx="151">
                  <c:v>11.577336721963784</c:v>
                </c:pt>
                <c:pt idx="152">
                  <c:v>11.56905450153049</c:v>
                </c:pt>
                <c:pt idx="153">
                  <c:v>11.560693025176418</c:v>
                </c:pt>
                <c:pt idx="154">
                  <c:v>8.3648739870761055</c:v>
                </c:pt>
                <c:pt idx="155">
                  <c:v>8.4692597740622766</c:v>
                </c:pt>
                <c:pt idx="156">
                  <c:v>8.5653934385593953</c:v>
                </c:pt>
                <c:pt idx="157">
                  <c:v>11.591833957111898</c:v>
                </c:pt>
                <c:pt idx="158">
                  <c:v>11.588021213425264</c:v>
                </c:pt>
                <c:pt idx="159">
                  <c:v>11.58390528085658</c:v>
                </c:pt>
                <c:pt idx="160">
                  <c:v>11.57568937190285</c:v>
                </c:pt>
                <c:pt idx="161">
                  <c:v>11.567380830444749</c:v>
                </c:pt>
                <c:pt idx="162">
                  <c:v>6.2184215192032433</c:v>
                </c:pt>
                <c:pt idx="163">
                  <c:v>6.9080297036594507</c:v>
                </c:pt>
                <c:pt idx="164">
                  <c:v>11.627270918055308</c:v>
                </c:pt>
                <c:pt idx="165">
                  <c:v>11.623615092178891</c:v>
                </c:pt>
                <c:pt idx="166">
                  <c:v>11.619588079161229</c:v>
                </c:pt>
                <c:pt idx="167">
                  <c:v>11.611625525034881</c:v>
                </c:pt>
                <c:pt idx="168">
                  <c:v>11.603620202657387</c:v>
                </c:pt>
                <c:pt idx="169">
                  <c:v>6.2118505080781352</c:v>
                </c:pt>
                <c:pt idx="170">
                  <c:v>11.630436713191335</c:v>
                </c:pt>
                <c:pt idx="171">
                  <c:v>11.626797214706173</c:v>
                </c:pt>
                <c:pt idx="172">
                  <c:v>11.622772438904185</c:v>
                </c:pt>
                <c:pt idx="173">
                  <c:v>11.614828646939456</c:v>
                </c:pt>
                <c:pt idx="174">
                  <c:v>11.606850975018006</c:v>
                </c:pt>
                <c:pt idx="175">
                  <c:v>11.633719651418</c:v>
                </c:pt>
                <c:pt idx="176">
                  <c:v>11.630096591215313</c:v>
                </c:pt>
                <c:pt idx="177">
                  <c:v>11.626075212809619</c:v>
                </c:pt>
                <c:pt idx="178">
                  <c:v>11.618151551630515</c:v>
                </c:pt>
                <c:pt idx="179">
                  <c:v>11.610202352461506</c:v>
                </c:pt>
                <c:pt idx="180">
                  <c:v>6.0918419385258815</c:v>
                </c:pt>
                <c:pt idx="181">
                  <c:v>6.7826809392527618</c:v>
                </c:pt>
                <c:pt idx="182">
                  <c:v>7.492531199941026</c:v>
                </c:pt>
                <c:pt idx="183">
                  <c:v>7.8810058376103065</c:v>
                </c:pt>
                <c:pt idx="184">
                  <c:v>6.3691923860976898</c:v>
                </c:pt>
                <c:pt idx="185">
                  <c:v>7.2873268953485875</c:v>
                </c:pt>
                <c:pt idx="186">
                  <c:v>7.7298799306890258</c:v>
                </c:pt>
                <c:pt idx="187">
                  <c:v>6.8159020212788679</c:v>
                </c:pt>
                <c:pt idx="188">
                  <c:v>7.4788313721526967</c:v>
                </c:pt>
                <c:pt idx="189">
                  <c:v>6.7826809392527618</c:v>
                </c:pt>
              </c:numCache>
            </c:numRef>
          </c:xVal>
          <c:yVal>
            <c:numRef>
              <c:f>IsoldidtZs!$DF$2:$DF$191</c:f>
              <c:numCache>
                <c:formatCode>General</c:formatCode>
                <c:ptCount val="190"/>
                <c:pt idx="0">
                  <c:v>-4.4225593344751651E-2</c:v>
                </c:pt>
                <c:pt idx="1">
                  <c:v>-5.3484737914656501E-2</c:v>
                </c:pt>
                <c:pt idx="2">
                  <c:v>-3.6594013009834447E-2</c:v>
                </c:pt>
                <c:pt idx="3">
                  <c:v>2.149428269649975E-2</c:v>
                </c:pt>
                <c:pt idx="4">
                  <c:v>-7.1332786038788565E-2</c:v>
                </c:pt>
                <c:pt idx="5">
                  <c:v>-2.2133996978394049E-2</c:v>
                </c:pt>
                <c:pt idx="6">
                  <c:v>-6.7455599229718319E-2</c:v>
                </c:pt>
                <c:pt idx="7">
                  <c:v>-2.5197665543369444E-2</c:v>
                </c:pt>
                <c:pt idx="8">
                  <c:v>-4.7928244255913077E-2</c:v>
                </c:pt>
                <c:pt idx="9">
                  <c:v>-1.1825484427851895E-2</c:v>
                </c:pt>
                <c:pt idx="10">
                  <c:v>-5.0209713695216096E-2</c:v>
                </c:pt>
                <c:pt idx="11">
                  <c:v>5.7175040102985476E-3</c:v>
                </c:pt>
                <c:pt idx="12">
                  <c:v>-0.10104521472883478</c:v>
                </c:pt>
                <c:pt idx="13">
                  <c:v>-5.5806812170101396E-3</c:v>
                </c:pt>
                <c:pt idx="14">
                  <c:v>-6.8668036966428286E-2</c:v>
                </c:pt>
                <c:pt idx="15">
                  <c:v>-3.6199387215570394E-2</c:v>
                </c:pt>
                <c:pt idx="16">
                  <c:v>-1.6344421099018704E-2</c:v>
                </c:pt>
                <c:pt idx="17">
                  <c:v>-6.1010821850278181E-2</c:v>
                </c:pt>
                <c:pt idx="18">
                  <c:v>-1.775312992965148E-2</c:v>
                </c:pt>
                <c:pt idx="19">
                  <c:v>-3.9729280478752564E-2</c:v>
                </c:pt>
                <c:pt idx="20">
                  <c:v>-1.7026091076464557E-2</c:v>
                </c:pt>
                <c:pt idx="21">
                  <c:v>-4.5694076241408865E-2</c:v>
                </c:pt>
                <c:pt idx="22">
                  <c:v>-3.296150703278744E-2</c:v>
                </c:pt>
                <c:pt idx="23">
                  <c:v>-3.7347082584068478E-2</c:v>
                </c:pt>
                <c:pt idx="24">
                  <c:v>-6.735036102867524E-2</c:v>
                </c:pt>
                <c:pt idx="25">
                  <c:v>-6.9065127272761123E-2</c:v>
                </c:pt>
                <c:pt idx="26">
                  <c:v>-6.2474804010357779E-2</c:v>
                </c:pt>
                <c:pt idx="27">
                  <c:v>-2.4911559478444697E-2</c:v>
                </c:pt>
                <c:pt idx="28">
                  <c:v>-5.8886417942895113E-2</c:v>
                </c:pt>
                <c:pt idx="29">
                  <c:v>-4.0118257430684534E-2</c:v>
                </c:pt>
                <c:pt idx="30">
                  <c:v>-4.8048785595835787E-2</c:v>
                </c:pt>
                <c:pt idx="31">
                  <c:v>-5.8573663786529694E-2</c:v>
                </c:pt>
                <c:pt idx="32">
                  <c:v>-5.7822382559915425E-2</c:v>
                </c:pt>
                <c:pt idx="33">
                  <c:v>-3.5209079840307807E-2</c:v>
                </c:pt>
                <c:pt idx="34">
                  <c:v>-1.0255730124450444E-2</c:v>
                </c:pt>
                <c:pt idx="35">
                  <c:v>-6.7092818667099541E-2</c:v>
                </c:pt>
                <c:pt idx="36">
                  <c:v>-6.326344029615863E-2</c:v>
                </c:pt>
                <c:pt idx="37">
                  <c:v>-4.2400586816920396E-2</c:v>
                </c:pt>
                <c:pt idx="38">
                  <c:v>-3.0714712199812349E-2</c:v>
                </c:pt>
                <c:pt idx="39">
                  <c:v>-3.9350139582424719E-2</c:v>
                </c:pt>
                <c:pt idx="40">
                  <c:v>-4.2736574621723561E-3</c:v>
                </c:pt>
                <c:pt idx="41">
                  <c:v>-6.5803843096150283E-2</c:v>
                </c:pt>
                <c:pt idx="42">
                  <c:v>-4.5949004066165346E-2</c:v>
                </c:pt>
                <c:pt idx="43">
                  <c:v>-4.2186878918054296E-2</c:v>
                </c:pt>
                <c:pt idx="44">
                  <c:v>-6.2199610812838486E-2</c:v>
                </c:pt>
                <c:pt idx="45">
                  <c:v>-4.694101422631148E-2</c:v>
                </c:pt>
                <c:pt idx="46">
                  <c:v>6.7735725964287721E-3</c:v>
                </c:pt>
                <c:pt idx="47">
                  <c:v>-6.2530174809998312E-2</c:v>
                </c:pt>
                <c:pt idx="48">
                  <c:v>-9.664865685205544E-2</c:v>
                </c:pt>
                <c:pt idx="49">
                  <c:v>2.0861300679383195E-2</c:v>
                </c:pt>
                <c:pt idx="50">
                  <c:v>-3.4913919147018323E-2</c:v>
                </c:pt>
                <c:pt idx="51">
                  <c:v>3.0219426435636531E-2</c:v>
                </c:pt>
                <c:pt idx="52">
                  <c:v>-5.3025819251038123E-2</c:v>
                </c:pt>
                <c:pt idx="53">
                  <c:v>-6.0827734266290304E-3</c:v>
                </c:pt>
                <c:pt idx="54">
                  <c:v>-3.999385596067815E-2</c:v>
                </c:pt>
                <c:pt idx="55">
                  <c:v>-6.88329190381466E-3</c:v>
                </c:pt>
                <c:pt idx="56">
                  <c:v>3.2795384643985098E-2</c:v>
                </c:pt>
                <c:pt idx="57">
                  <c:v>-6.0201605551577081E-2</c:v>
                </c:pt>
                <c:pt idx="58">
                  <c:v>-2.9126213592233007E-2</c:v>
                </c:pt>
                <c:pt idx="59">
                  <c:v>-2.4884936422497856E-2</c:v>
                </c:pt>
                <c:pt idx="60">
                  <c:v>6.2642792625259028E-2</c:v>
                </c:pt>
                <c:pt idx="61">
                  <c:v>-6.3329246326611466E-2</c:v>
                </c:pt>
                <c:pt idx="62">
                  <c:v>6.1549713965429569E-2</c:v>
                </c:pt>
                <c:pt idx="63">
                  <c:v>-7.0630242807142765E-2</c:v>
                </c:pt>
                <c:pt idx="64">
                  <c:v>-0.11478573388688733</c:v>
                </c:pt>
                <c:pt idx="65">
                  <c:v>-5.1297303502325746E-2</c:v>
                </c:pt>
                <c:pt idx="66">
                  <c:v>-3.4309067451580251E-2</c:v>
                </c:pt>
                <c:pt idx="67">
                  <c:v>4.7762241792092541E-2</c:v>
                </c:pt>
                <c:pt idx="68">
                  <c:v>-4.8963179658463654E-2</c:v>
                </c:pt>
                <c:pt idx="69">
                  <c:v>-3.6595869308449241E-2</c:v>
                </c:pt>
                <c:pt idx="70">
                  <c:v>-9.0930578004519896E-2</c:v>
                </c:pt>
                <c:pt idx="71">
                  <c:v>-9.3165460123311353E-2</c:v>
                </c:pt>
                <c:pt idx="72">
                  <c:v>-7.7340119189203402E-2</c:v>
                </c:pt>
                <c:pt idx="73">
                  <c:v>-9.979169179748193E-2</c:v>
                </c:pt>
                <c:pt idx="74">
                  <c:v>-3.9341833877225965E-2</c:v>
                </c:pt>
                <c:pt idx="75">
                  <c:v>-6.6667911109451861E-2</c:v>
                </c:pt>
                <c:pt idx="76">
                  <c:v>-2.2673008867287792E-2</c:v>
                </c:pt>
                <c:pt idx="77">
                  <c:v>-2.0054582959729145E-2</c:v>
                </c:pt>
                <c:pt idx="78">
                  <c:v>-6.1948015035097219E-2</c:v>
                </c:pt>
                <c:pt idx="79">
                  <c:v>-5.230337664306902E-2</c:v>
                </c:pt>
                <c:pt idx="80">
                  <c:v>2.6315762465374672E-2</c:v>
                </c:pt>
                <c:pt idx="81">
                  <c:v>-1.1231422274385259E-2</c:v>
                </c:pt>
                <c:pt idx="82">
                  <c:v>1.1456770843342541E-2</c:v>
                </c:pt>
                <c:pt idx="83">
                  <c:v>4.9534153844298552E-3</c:v>
                </c:pt>
                <c:pt idx="84">
                  <c:v>-4.1607645670845898E-2</c:v>
                </c:pt>
                <c:pt idx="85">
                  <c:v>-0.12339296014418431</c:v>
                </c:pt>
                <c:pt idx="86">
                  <c:v>-9.998694981077226E-2</c:v>
                </c:pt>
                <c:pt idx="87">
                  <c:v>-9.6939074994694507E-2</c:v>
                </c:pt>
                <c:pt idx="88">
                  <c:v>-9.8602924672950606E-2</c:v>
                </c:pt>
                <c:pt idx="89">
                  <c:v>-6.6284465774657089E-2</c:v>
                </c:pt>
                <c:pt idx="90">
                  <c:v>-3.1570017753773803E-3</c:v>
                </c:pt>
                <c:pt idx="91">
                  <c:v>-4.3318536660033678E-2</c:v>
                </c:pt>
                <c:pt idx="92">
                  <c:v>-3.6075826131213219E-2</c:v>
                </c:pt>
                <c:pt idx="93">
                  <c:v>6.4215848515259258E-2</c:v>
                </c:pt>
                <c:pt idx="94">
                  <c:v>-3.519790985275191E-2</c:v>
                </c:pt>
                <c:pt idx="95">
                  <c:v>-3.5282609136066637E-2</c:v>
                </c:pt>
                <c:pt idx="96">
                  <c:v>1.0474579491003744E-2</c:v>
                </c:pt>
                <c:pt idx="97">
                  <c:v>-3.9007640850247598E-2</c:v>
                </c:pt>
                <c:pt idx="98">
                  <c:v>-2.4266492335613298E-2</c:v>
                </c:pt>
                <c:pt idx="99">
                  <c:v>-6.9085059559937892E-2</c:v>
                </c:pt>
                <c:pt idx="100">
                  <c:v>-8.8324075264317639E-2</c:v>
                </c:pt>
                <c:pt idx="101">
                  <c:v>-8.9063201706002432E-2</c:v>
                </c:pt>
                <c:pt idx="102">
                  <c:v>-8.1633590169805953E-2</c:v>
                </c:pt>
                <c:pt idx="103">
                  <c:v>9.1683982527995648E-4</c:v>
                </c:pt>
                <c:pt idx="104">
                  <c:v>-5.4907957485979556E-2</c:v>
                </c:pt>
                <c:pt idx="105">
                  <c:v>-1.2288123456082874E-2</c:v>
                </c:pt>
                <c:pt idx="106">
                  <c:v>9.4186477824669754E-2</c:v>
                </c:pt>
                <c:pt idx="107">
                  <c:v>-1.7983665140285942E-2</c:v>
                </c:pt>
                <c:pt idx="108">
                  <c:v>-7.1396587141862875E-3</c:v>
                </c:pt>
                <c:pt idx="109">
                  <c:v>3.4515577735569541E-2</c:v>
                </c:pt>
                <c:pt idx="110">
                  <c:v>-1.82911983915683E-2</c:v>
                </c:pt>
                <c:pt idx="111">
                  <c:v>-4.1369690985519889E-2</c:v>
                </c:pt>
                <c:pt idx="112">
                  <c:v>-9.9351442974085644E-2</c:v>
                </c:pt>
                <c:pt idx="113">
                  <c:v>-8.7316436518294752E-2</c:v>
                </c:pt>
                <c:pt idx="114">
                  <c:v>-6.9166513079141317E-2</c:v>
                </c:pt>
                <c:pt idx="115">
                  <c:v>-5.8367114413103764E-2</c:v>
                </c:pt>
                <c:pt idx="116">
                  <c:v>-5.7132135388282414E-2</c:v>
                </c:pt>
                <c:pt idx="117">
                  <c:v>-8.1025942637639334E-2</c:v>
                </c:pt>
                <c:pt idx="118">
                  <c:v>-4.7296943252242429E-2</c:v>
                </c:pt>
                <c:pt idx="119">
                  <c:v>-5.6165692000437945E-2</c:v>
                </c:pt>
                <c:pt idx="120">
                  <c:v>-4.9647371657253428E-2</c:v>
                </c:pt>
                <c:pt idx="121">
                  <c:v>-1.2153475787387768E-2</c:v>
                </c:pt>
                <c:pt idx="122">
                  <c:v>-3.9833468716814251E-2</c:v>
                </c:pt>
                <c:pt idx="123">
                  <c:v>-8.5432494400560444E-2</c:v>
                </c:pt>
                <c:pt idx="124">
                  <c:v>-0.10153789758071109</c:v>
                </c:pt>
                <c:pt idx="125">
                  <c:v>-7.5529259498936852E-2</c:v>
                </c:pt>
                <c:pt idx="126">
                  <c:v>-2.1489078350348009E-2</c:v>
                </c:pt>
                <c:pt idx="127">
                  <c:v>-2.3703502658943512E-2</c:v>
                </c:pt>
                <c:pt idx="128">
                  <c:v>-7.7699228495404643E-2</c:v>
                </c:pt>
                <c:pt idx="129">
                  <c:v>-4.1257563279397676E-2</c:v>
                </c:pt>
                <c:pt idx="130">
                  <c:v>-2.5334480839537894E-2</c:v>
                </c:pt>
                <c:pt idx="131">
                  <c:v>-5.0526245828249688E-2</c:v>
                </c:pt>
                <c:pt idx="132">
                  <c:v>-3.8660276961974209E-2</c:v>
                </c:pt>
                <c:pt idx="133">
                  <c:v>-4.9741292066765176E-2</c:v>
                </c:pt>
                <c:pt idx="134">
                  <c:v>-0.12341985471560672</c:v>
                </c:pt>
                <c:pt idx="135">
                  <c:v>-7.7337233601311372E-3</c:v>
                </c:pt>
                <c:pt idx="136">
                  <c:v>-5.899888773668531E-2</c:v>
                </c:pt>
                <c:pt idx="137">
                  <c:v>-2.3957928682557934E-2</c:v>
                </c:pt>
                <c:pt idx="138">
                  <c:v>-5.0942556400111236E-2</c:v>
                </c:pt>
                <c:pt idx="139">
                  <c:v>-2.0428954160972908E-2</c:v>
                </c:pt>
                <c:pt idx="140">
                  <c:v>-6.610832396328685E-2</c:v>
                </c:pt>
                <c:pt idx="141">
                  <c:v>-4.1207005325136298E-2</c:v>
                </c:pt>
                <c:pt idx="142">
                  <c:v>4.015951886381295E-2</c:v>
                </c:pt>
                <c:pt idx="143">
                  <c:v>-3.7020773387876481E-2</c:v>
                </c:pt>
                <c:pt idx="144">
                  <c:v>-7.2892011388594538E-2</c:v>
                </c:pt>
                <c:pt idx="145">
                  <c:v>-3.7959242181254245E-2</c:v>
                </c:pt>
                <c:pt idx="146">
                  <c:v>-6.2069431248282417E-2</c:v>
                </c:pt>
                <c:pt idx="147">
                  <c:v>-0.10700890847912901</c:v>
                </c:pt>
                <c:pt idx="148">
                  <c:v>-6.1461154815736677E-2</c:v>
                </c:pt>
                <c:pt idx="149">
                  <c:v>4.556794205044238E-2</c:v>
                </c:pt>
                <c:pt idx="150">
                  <c:v>-1.9743349203688511E-2</c:v>
                </c:pt>
                <c:pt idx="151">
                  <c:v>6.6716731238586138E-2</c:v>
                </c:pt>
                <c:pt idx="152">
                  <c:v>-2.0327230298535684E-2</c:v>
                </c:pt>
                <c:pt idx="153">
                  <c:v>-3.0570945241799839E-2</c:v>
                </c:pt>
                <c:pt idx="154">
                  <c:v>4.3256304905226811E-3</c:v>
                </c:pt>
                <c:pt idx="155">
                  <c:v>-9.6380915203481479E-2</c:v>
                </c:pt>
                <c:pt idx="156">
                  <c:v>-8.784840770257292E-2</c:v>
                </c:pt>
                <c:pt idx="157">
                  <c:v>-7.5876969652723808E-2</c:v>
                </c:pt>
                <c:pt idx="158">
                  <c:v>-4.6829277591909489E-2</c:v>
                </c:pt>
                <c:pt idx="159">
                  <c:v>1.743683243425832E-2</c:v>
                </c:pt>
                <c:pt idx="160">
                  <c:v>-8.815448851393802E-2</c:v>
                </c:pt>
                <c:pt idx="161">
                  <c:v>8.4467499778141716E-3</c:v>
                </c:pt>
                <c:pt idx="162">
                  <c:v>-1.7306220156818274E-2</c:v>
                </c:pt>
                <c:pt idx="163">
                  <c:v>6.8080520454276011E-2</c:v>
                </c:pt>
                <c:pt idx="164">
                  <c:v>8.3806515954094486E-3</c:v>
                </c:pt>
                <c:pt idx="165">
                  <c:v>-1.7585224481776206E-2</c:v>
                </c:pt>
                <c:pt idx="166">
                  <c:v>5.4184003601092552E-2</c:v>
                </c:pt>
                <c:pt idx="167">
                  <c:v>1.9718806611411259E-3</c:v>
                </c:pt>
                <c:pt idx="168">
                  <c:v>-3.4913919147018323E-2</c:v>
                </c:pt>
                <c:pt idx="169">
                  <c:v>-8.93891986989193E-2</c:v>
                </c:pt>
                <c:pt idx="170">
                  <c:v>-9.4870267755477397E-2</c:v>
                </c:pt>
                <c:pt idx="171">
                  <c:v>-7.0055508386704393E-2</c:v>
                </c:pt>
                <c:pt idx="172">
                  <c:v>-2.3261038371190108E-2</c:v>
                </c:pt>
                <c:pt idx="173">
                  <c:v>-9.0637108735248995E-2</c:v>
                </c:pt>
                <c:pt idx="174">
                  <c:v>1.0400047690882252E-2</c:v>
                </c:pt>
                <c:pt idx="175">
                  <c:v>-2.9893821878804634E-2</c:v>
                </c:pt>
                <c:pt idx="176">
                  <c:v>9.003336774034712E-3</c:v>
                </c:pt>
                <c:pt idx="177">
                  <c:v>-1.860817047953749E-2</c:v>
                </c:pt>
                <c:pt idx="178">
                  <c:v>-4.888900724936799E-2</c:v>
                </c:pt>
                <c:pt idx="179">
                  <c:v>-8.8780149986787321E-2</c:v>
                </c:pt>
                <c:pt idx="180">
                  <c:v>-3.6337775173748296E-2</c:v>
                </c:pt>
                <c:pt idx="181">
                  <c:v>2.0484178923532059E-2</c:v>
                </c:pt>
                <c:pt idx="182">
                  <c:v>-4.8991217433893001E-2</c:v>
                </c:pt>
                <c:pt idx="183">
                  <c:v>-2.8310182823439105E-2</c:v>
                </c:pt>
                <c:pt idx="184">
                  <c:v>-2.0671662546958795E-2</c:v>
                </c:pt>
                <c:pt idx="185">
                  <c:v>-5.4250999893130356E-2</c:v>
                </c:pt>
                <c:pt idx="186">
                  <c:v>-2.4781282822204948E-2</c:v>
                </c:pt>
                <c:pt idx="187">
                  <c:v>-3.671929711333672E-2</c:v>
                </c:pt>
                <c:pt idx="188">
                  <c:v>-1.8279633229270974E-2</c:v>
                </c:pt>
                <c:pt idx="189">
                  <c:v>1.7535183822818632E-2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4B-4D65-BD32-D5AF7BE5BA4A}"/>
            </c:ext>
          </c:extLst>
        </c:ser>
        <c:ser>
          <c:idx val="2"/>
          <c:order val="2"/>
          <c:tx>
            <c:strRef>
              <c:f>IsoldidtZs!$DG$1</c:f>
              <c:strCache>
                <c:ptCount val="1"/>
                <c:pt idx="0">
                  <c:v>Ls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3391229221347331"/>
                  <c:y val="-0.57668051910177898"/>
                </c:manualLayout>
              </c:layout>
              <c:numFmt formatCode="General" sourceLinked="0"/>
            </c:trendlineLbl>
          </c:trendline>
          <c:xVal>
            <c:numRef>
              <c:f>IsoldidtZs!$DD$2:$DD$191</c:f>
              <c:numCache>
                <c:formatCode>General</c:formatCode>
                <c:ptCount val="190"/>
                <c:pt idx="0">
                  <c:v>6.1469158298180888</c:v>
                </c:pt>
                <c:pt idx="1">
                  <c:v>7.3031283303972589</c:v>
                </c:pt>
                <c:pt idx="2">
                  <c:v>11.569528468370306</c:v>
                </c:pt>
                <c:pt idx="3">
                  <c:v>11.575608721724272</c:v>
                </c:pt>
                <c:pt idx="4">
                  <c:v>11.578986795277658</c:v>
                </c:pt>
                <c:pt idx="5">
                  <c:v>11.588420794736443</c:v>
                </c:pt>
                <c:pt idx="6">
                  <c:v>11.615480664395449</c:v>
                </c:pt>
                <c:pt idx="7">
                  <c:v>11.633609461857578</c:v>
                </c:pt>
                <c:pt idx="8">
                  <c:v>12.054891858891301</c:v>
                </c:pt>
                <c:pt idx="9">
                  <c:v>12.059682431308662</c:v>
                </c:pt>
                <c:pt idx="10">
                  <c:v>12.063701828190519</c:v>
                </c:pt>
                <c:pt idx="11">
                  <c:v>12.086039731922993</c:v>
                </c:pt>
                <c:pt idx="12">
                  <c:v>12.088051355158118</c:v>
                </c:pt>
                <c:pt idx="13">
                  <c:v>12.090136832731025</c:v>
                </c:pt>
                <c:pt idx="14">
                  <c:v>11.086267547674876</c:v>
                </c:pt>
                <c:pt idx="15">
                  <c:v>11.0924838612359</c:v>
                </c:pt>
                <c:pt idx="16">
                  <c:v>11.099379230527918</c:v>
                </c:pt>
                <c:pt idx="17">
                  <c:v>11.112706495890768</c:v>
                </c:pt>
                <c:pt idx="18">
                  <c:v>11.125726479100599</c:v>
                </c:pt>
                <c:pt idx="19">
                  <c:v>6.9297340557387006</c:v>
                </c:pt>
                <c:pt idx="20">
                  <c:v>11.565783894780107</c:v>
                </c:pt>
                <c:pt idx="21">
                  <c:v>11.571888591759212</c:v>
                </c:pt>
                <c:pt idx="22">
                  <c:v>11.575280762872866</c:v>
                </c:pt>
                <c:pt idx="23">
                  <c:v>11.584747065282825</c:v>
                </c:pt>
                <c:pt idx="24">
                  <c:v>11.611917084115746</c:v>
                </c:pt>
                <c:pt idx="25">
                  <c:v>11.63010196131007</c:v>
                </c:pt>
                <c:pt idx="26">
                  <c:v>12.052637260443525</c:v>
                </c:pt>
                <c:pt idx="27">
                  <c:v>12.05742809634709</c:v>
                </c:pt>
                <c:pt idx="28">
                  <c:v>12.061461412138412</c:v>
                </c:pt>
                <c:pt idx="29">
                  <c:v>12.083834224282922</c:v>
                </c:pt>
                <c:pt idx="30">
                  <c:v>12.085847414733845</c:v>
                </c:pt>
                <c:pt idx="31">
                  <c:v>12.08793479691445</c:v>
                </c:pt>
                <c:pt idx="32">
                  <c:v>11.080231026119312</c:v>
                </c:pt>
                <c:pt idx="33">
                  <c:v>11.086495108419477</c:v>
                </c:pt>
                <c:pt idx="34">
                  <c:v>11.093410253227278</c:v>
                </c:pt>
                <c:pt idx="35">
                  <c:v>11.10680462486552</c:v>
                </c:pt>
                <c:pt idx="36">
                  <c:v>11.119905815045014</c:v>
                </c:pt>
                <c:pt idx="37">
                  <c:v>11.558562721602126</c:v>
                </c:pt>
                <c:pt idx="38">
                  <c:v>11.564716096057575</c:v>
                </c:pt>
                <c:pt idx="39">
                  <c:v>11.568136806490728</c:v>
                </c:pt>
                <c:pt idx="40">
                  <c:v>11.577663254524506</c:v>
                </c:pt>
                <c:pt idx="41">
                  <c:v>11.605056179191408</c:v>
                </c:pt>
                <c:pt idx="42">
                  <c:v>11.623342236739962</c:v>
                </c:pt>
                <c:pt idx="43">
                  <c:v>12.048331872697188</c:v>
                </c:pt>
                <c:pt idx="44">
                  <c:v>12.053114512947777</c:v>
                </c:pt>
                <c:pt idx="45">
                  <c:v>12.057178491943173</c:v>
                </c:pt>
                <c:pt idx="46">
                  <c:v>12.079605924615215</c:v>
                </c:pt>
                <c:pt idx="47">
                  <c:v>12.081619734209657</c:v>
                </c:pt>
                <c:pt idx="48">
                  <c:v>12.08370852956474</c:v>
                </c:pt>
                <c:pt idx="49">
                  <c:v>11.068617018386499</c:v>
                </c:pt>
                <c:pt idx="50">
                  <c:v>11.074982270251033</c:v>
                </c:pt>
                <c:pt idx="51">
                  <c:v>11.081916373469815</c:v>
                </c:pt>
                <c:pt idx="52">
                  <c:v>11.095429396468557</c:v>
                </c:pt>
                <c:pt idx="53">
                  <c:v>11.108691554082997</c:v>
                </c:pt>
                <c:pt idx="54">
                  <c:v>6.4770398139611327</c:v>
                </c:pt>
                <c:pt idx="55">
                  <c:v>6.9240353384940017</c:v>
                </c:pt>
                <c:pt idx="56">
                  <c:v>7.6101127321468791</c:v>
                </c:pt>
                <c:pt idx="57">
                  <c:v>8.5197352981437717</c:v>
                </c:pt>
                <c:pt idx="58">
                  <c:v>8.8546098416809436</c:v>
                </c:pt>
                <c:pt idx="59">
                  <c:v>11.10140616941654</c:v>
                </c:pt>
                <c:pt idx="60">
                  <c:v>11.112938161167035</c:v>
                </c:pt>
                <c:pt idx="61">
                  <c:v>11.123614761657141</c:v>
                </c:pt>
                <c:pt idx="62">
                  <c:v>11.178895789638434</c:v>
                </c:pt>
                <c:pt idx="63">
                  <c:v>11.183738001106283</c:v>
                </c:pt>
                <c:pt idx="64">
                  <c:v>11.188769970207234</c:v>
                </c:pt>
                <c:pt idx="65">
                  <c:v>10.610623521917686</c:v>
                </c:pt>
                <c:pt idx="66">
                  <c:v>10.600672338431609</c:v>
                </c:pt>
                <c:pt idx="67">
                  <c:v>10.589054954907581</c:v>
                </c:pt>
                <c:pt idx="68">
                  <c:v>10.566372899366387</c:v>
                </c:pt>
                <c:pt idx="69">
                  <c:v>10.543511964578647</c:v>
                </c:pt>
                <c:pt idx="70">
                  <c:v>5.9053321491274335</c:v>
                </c:pt>
                <c:pt idx="71">
                  <c:v>7.2252308638715803</c:v>
                </c:pt>
                <c:pt idx="72">
                  <c:v>8.3808434871403481</c:v>
                </c:pt>
                <c:pt idx="73">
                  <c:v>8.7576816548107512</c:v>
                </c:pt>
                <c:pt idx="74">
                  <c:v>11.091553789389355</c:v>
                </c:pt>
                <c:pt idx="75">
                  <c:v>11.103207312567047</c:v>
                </c:pt>
                <c:pt idx="76">
                  <c:v>11.113983973163451</c:v>
                </c:pt>
                <c:pt idx="77">
                  <c:v>11.169800106208786</c:v>
                </c:pt>
                <c:pt idx="78">
                  <c:v>11.174689924540498</c:v>
                </c:pt>
                <c:pt idx="79">
                  <c:v>11.179770969287162</c:v>
                </c:pt>
                <c:pt idx="80">
                  <c:v>10.626377996782947</c:v>
                </c:pt>
                <c:pt idx="81">
                  <c:v>10.616573222362709</c:v>
                </c:pt>
                <c:pt idx="82">
                  <c:v>10.605159301646268</c:v>
                </c:pt>
                <c:pt idx="83">
                  <c:v>10.582854322587451</c:v>
                </c:pt>
                <c:pt idx="84">
                  <c:v>10.560366026858745</c:v>
                </c:pt>
                <c:pt idx="85">
                  <c:v>6.9269120645096578</c:v>
                </c:pt>
                <c:pt idx="86">
                  <c:v>8.2932104675352338</c:v>
                </c:pt>
                <c:pt idx="87">
                  <c:v>8.69917518849104</c:v>
                </c:pt>
                <c:pt idx="88">
                  <c:v>11.085977604732467</c:v>
                </c:pt>
                <c:pt idx="89">
                  <c:v>11.097708115096838</c:v>
                </c:pt>
                <c:pt idx="90">
                  <c:v>11.10853851293059</c:v>
                </c:pt>
                <c:pt idx="91">
                  <c:v>11.164669914971256</c:v>
                </c:pt>
                <c:pt idx="92">
                  <c:v>11.169588727727225</c:v>
                </c:pt>
                <c:pt idx="93">
                  <c:v>11.174699462459099</c:v>
                </c:pt>
                <c:pt idx="94">
                  <c:v>10.635058036559444</c:v>
                </c:pt>
                <c:pt idx="95">
                  <c:v>10.625330192906516</c:v>
                </c:pt>
                <c:pt idx="96">
                  <c:v>10.614032439648154</c:v>
                </c:pt>
                <c:pt idx="97">
                  <c:v>10.591935863347372</c:v>
                </c:pt>
                <c:pt idx="98">
                  <c:v>10.569648709692846</c:v>
                </c:pt>
                <c:pt idx="99">
                  <c:v>8.0109312326575655</c:v>
                </c:pt>
                <c:pt idx="100">
                  <c:v>8.5148855745031629</c:v>
                </c:pt>
                <c:pt idx="101">
                  <c:v>11.070550081966857</c:v>
                </c:pt>
                <c:pt idx="102">
                  <c:v>11.082405342408784</c:v>
                </c:pt>
                <c:pt idx="103">
                  <c:v>11.093424887174608</c:v>
                </c:pt>
                <c:pt idx="104">
                  <c:v>11.150315846337556</c:v>
                </c:pt>
                <c:pt idx="105">
                  <c:v>11.155293695896788</c:v>
                </c:pt>
                <c:pt idx="106">
                  <c:v>11.160467049489355</c:v>
                </c:pt>
                <c:pt idx="107">
                  <c:v>10.659163558224821</c:v>
                </c:pt>
                <c:pt idx="108">
                  <c:v>10.64967896248004</c:v>
                </c:pt>
                <c:pt idx="109">
                  <c:v>10.638633404201775</c:v>
                </c:pt>
                <c:pt idx="110">
                  <c:v>10.617066403028835</c:v>
                </c:pt>
                <c:pt idx="111">
                  <c:v>10.595344972292551</c:v>
                </c:pt>
                <c:pt idx="112">
                  <c:v>7.6335505999621569</c:v>
                </c:pt>
                <c:pt idx="113">
                  <c:v>11.022807747758451</c:v>
                </c:pt>
                <c:pt idx="114">
                  <c:v>11.035353141267274</c:v>
                </c:pt>
                <c:pt idx="115">
                  <c:v>11.046850362033874</c:v>
                </c:pt>
                <c:pt idx="116">
                  <c:v>11.10654985239667</c:v>
                </c:pt>
                <c:pt idx="117">
                  <c:v>11.111786082307821</c:v>
                </c:pt>
                <c:pt idx="118">
                  <c:v>11.11722384647967</c:v>
                </c:pt>
                <c:pt idx="119">
                  <c:v>10.726187356181192</c:v>
                </c:pt>
                <c:pt idx="120">
                  <c:v>10.717263977393955</c:v>
                </c:pt>
                <c:pt idx="121">
                  <c:v>10.707056320083034</c:v>
                </c:pt>
                <c:pt idx="122">
                  <c:v>10.686994972273979</c:v>
                </c:pt>
                <c:pt idx="123">
                  <c:v>10.666726380001855</c:v>
                </c:pt>
                <c:pt idx="124">
                  <c:v>10.989841133137931</c:v>
                </c:pt>
                <c:pt idx="125">
                  <c:v>11.002617734287252</c:v>
                </c:pt>
                <c:pt idx="126">
                  <c:v>11.014571752588671</c:v>
                </c:pt>
                <c:pt idx="127">
                  <c:v>11.075932658546737</c:v>
                </c:pt>
                <c:pt idx="128">
                  <c:v>11.081290594706539</c:v>
                </c:pt>
                <c:pt idx="129">
                  <c:v>11.086859176796397</c:v>
                </c:pt>
                <c:pt idx="130">
                  <c:v>10.769814530914411</c:v>
                </c:pt>
                <c:pt idx="131">
                  <c:v>10.761305069680802</c:v>
                </c:pt>
                <c:pt idx="132">
                  <c:v>10.751475035136018</c:v>
                </c:pt>
                <c:pt idx="133">
                  <c:v>10.732253843747408</c:v>
                </c:pt>
                <c:pt idx="134">
                  <c:v>10.712908371033413</c:v>
                </c:pt>
                <c:pt idx="135">
                  <c:v>7.2836335773532372</c:v>
                </c:pt>
                <c:pt idx="136">
                  <c:v>7.4092686811342823</c:v>
                </c:pt>
                <c:pt idx="137">
                  <c:v>8.690185997442013</c:v>
                </c:pt>
                <c:pt idx="138">
                  <c:v>8.7663156846000057</c:v>
                </c:pt>
                <c:pt idx="139">
                  <c:v>8.8382203560363539</c:v>
                </c:pt>
                <c:pt idx="140">
                  <c:v>11.577752048097501</c:v>
                </c:pt>
                <c:pt idx="141">
                  <c:v>11.573875867965864</c:v>
                </c:pt>
                <c:pt idx="142">
                  <c:v>11.569723499480762</c:v>
                </c:pt>
                <c:pt idx="143">
                  <c:v>11.561404626768294</c:v>
                </c:pt>
                <c:pt idx="144">
                  <c:v>11.552973161974554</c:v>
                </c:pt>
                <c:pt idx="145">
                  <c:v>6.7959884652901428</c:v>
                </c:pt>
                <c:pt idx="146">
                  <c:v>8.4687555274112327</c:v>
                </c:pt>
                <c:pt idx="147">
                  <c:v>8.5568599518539354</c:v>
                </c:pt>
                <c:pt idx="148">
                  <c:v>8.640805822038228</c:v>
                </c:pt>
                <c:pt idx="149">
                  <c:v>11.585327879649579</c:v>
                </c:pt>
                <c:pt idx="150">
                  <c:v>11.581498011631933</c:v>
                </c:pt>
                <c:pt idx="151">
                  <c:v>11.577336721963784</c:v>
                </c:pt>
                <c:pt idx="152">
                  <c:v>11.56905450153049</c:v>
                </c:pt>
                <c:pt idx="153">
                  <c:v>11.560693025176418</c:v>
                </c:pt>
                <c:pt idx="154">
                  <c:v>8.3648739870761055</c:v>
                </c:pt>
                <c:pt idx="155">
                  <c:v>8.4692597740622766</c:v>
                </c:pt>
                <c:pt idx="156">
                  <c:v>8.5653934385593953</c:v>
                </c:pt>
                <c:pt idx="157">
                  <c:v>11.591833957111898</c:v>
                </c:pt>
                <c:pt idx="158">
                  <c:v>11.588021213425264</c:v>
                </c:pt>
                <c:pt idx="159">
                  <c:v>11.58390528085658</c:v>
                </c:pt>
                <c:pt idx="160">
                  <c:v>11.57568937190285</c:v>
                </c:pt>
                <c:pt idx="161">
                  <c:v>11.567380830444749</c:v>
                </c:pt>
                <c:pt idx="162">
                  <c:v>6.2184215192032433</c:v>
                </c:pt>
                <c:pt idx="163">
                  <c:v>6.9080297036594507</c:v>
                </c:pt>
                <c:pt idx="164">
                  <c:v>11.627270918055308</c:v>
                </c:pt>
                <c:pt idx="165">
                  <c:v>11.623615092178891</c:v>
                </c:pt>
                <c:pt idx="166">
                  <c:v>11.619588079161229</c:v>
                </c:pt>
                <c:pt idx="167">
                  <c:v>11.611625525034881</c:v>
                </c:pt>
                <c:pt idx="168">
                  <c:v>11.603620202657387</c:v>
                </c:pt>
                <c:pt idx="169">
                  <c:v>6.2118505080781352</c:v>
                </c:pt>
                <c:pt idx="170">
                  <c:v>11.630436713191335</c:v>
                </c:pt>
                <c:pt idx="171">
                  <c:v>11.626797214706173</c:v>
                </c:pt>
                <c:pt idx="172">
                  <c:v>11.622772438904185</c:v>
                </c:pt>
                <c:pt idx="173">
                  <c:v>11.614828646939456</c:v>
                </c:pt>
                <c:pt idx="174">
                  <c:v>11.606850975018006</c:v>
                </c:pt>
                <c:pt idx="175">
                  <c:v>11.633719651418</c:v>
                </c:pt>
                <c:pt idx="176">
                  <c:v>11.630096591215313</c:v>
                </c:pt>
                <c:pt idx="177">
                  <c:v>11.626075212809619</c:v>
                </c:pt>
                <c:pt idx="178">
                  <c:v>11.618151551630515</c:v>
                </c:pt>
                <c:pt idx="179">
                  <c:v>11.610202352461506</c:v>
                </c:pt>
                <c:pt idx="180">
                  <c:v>6.0918419385258815</c:v>
                </c:pt>
                <c:pt idx="181">
                  <c:v>6.7826809392527618</c:v>
                </c:pt>
                <c:pt idx="182">
                  <c:v>7.492531199941026</c:v>
                </c:pt>
                <c:pt idx="183">
                  <c:v>7.8810058376103065</c:v>
                </c:pt>
                <c:pt idx="184">
                  <c:v>6.3691923860976898</c:v>
                </c:pt>
                <c:pt idx="185">
                  <c:v>7.2873268953485875</c:v>
                </c:pt>
                <c:pt idx="186">
                  <c:v>7.7298799306890258</c:v>
                </c:pt>
                <c:pt idx="187">
                  <c:v>6.8159020212788679</c:v>
                </c:pt>
                <c:pt idx="188">
                  <c:v>7.4788313721526967</c:v>
                </c:pt>
                <c:pt idx="189">
                  <c:v>6.7826809392527618</c:v>
                </c:pt>
              </c:numCache>
            </c:numRef>
          </c:xVal>
          <c:yVal>
            <c:numRef>
              <c:f>IsoldidtZs!$DG$2:$DG$191</c:f>
              <c:numCache>
                <c:formatCode>General</c:formatCode>
                <c:ptCount val="190"/>
                <c:pt idx="0">
                  <c:v>0.3222196365482663</c:v>
                </c:pt>
                <c:pt idx="1">
                  <c:v>0.30160031759047751</c:v>
                </c:pt>
                <c:pt idx="2">
                  <c:v>0.1596273421573243</c:v>
                </c:pt>
                <c:pt idx="3">
                  <c:v>0.16282179639688038</c:v>
                </c:pt>
                <c:pt idx="4">
                  <c:v>5.6233892433140392E-2</c:v>
                </c:pt>
                <c:pt idx="5">
                  <c:v>8.7067591688716015E-2</c:v>
                </c:pt>
                <c:pt idx="6">
                  <c:v>5.5719837292458677E-2</c:v>
                </c:pt>
                <c:pt idx="7">
                  <c:v>0.17731825738060814</c:v>
                </c:pt>
                <c:pt idx="8">
                  <c:v>0.19300422323495026</c:v>
                </c:pt>
                <c:pt idx="9">
                  <c:v>0.35061398911945368</c:v>
                </c:pt>
                <c:pt idx="10">
                  <c:v>0.2250863379596677</c:v>
                </c:pt>
                <c:pt idx="11">
                  <c:v>0.3877228162446833</c:v>
                </c:pt>
                <c:pt idx="12">
                  <c:v>0.14237147178570939</c:v>
                </c:pt>
                <c:pt idx="13">
                  <c:v>0.60199672872267984</c:v>
                </c:pt>
                <c:pt idx="14">
                  <c:v>0.23229803867444165</c:v>
                </c:pt>
                <c:pt idx="15">
                  <c:v>0.17483411342318467</c:v>
                </c:pt>
                <c:pt idx="16">
                  <c:v>0.2067515334795112</c:v>
                </c:pt>
                <c:pt idx="17">
                  <c:v>0.19502582450806763</c:v>
                </c:pt>
                <c:pt idx="18">
                  <c:v>0.33882071316301754</c:v>
                </c:pt>
                <c:pt idx="19">
                  <c:v>0.20272537570133925</c:v>
                </c:pt>
                <c:pt idx="20">
                  <c:v>0.54171099085765384</c:v>
                </c:pt>
                <c:pt idx="21">
                  <c:v>0.13830003995433138</c:v>
                </c:pt>
                <c:pt idx="22">
                  <c:v>0.37406426223741629</c:v>
                </c:pt>
                <c:pt idx="23">
                  <c:v>0.23610922261090991</c:v>
                </c:pt>
                <c:pt idx="24">
                  <c:v>0.12468607200015297</c:v>
                </c:pt>
                <c:pt idx="25">
                  <c:v>0.53553928907601989</c:v>
                </c:pt>
                <c:pt idx="26">
                  <c:v>0.15893118730182279</c:v>
                </c:pt>
                <c:pt idx="27">
                  <c:v>0.30316760950843219</c:v>
                </c:pt>
                <c:pt idx="28">
                  <c:v>0.23567695944384651</c:v>
                </c:pt>
                <c:pt idx="29">
                  <c:v>0.55546153654712416</c:v>
                </c:pt>
                <c:pt idx="30">
                  <c:v>0.2964266591992491</c:v>
                </c:pt>
                <c:pt idx="31">
                  <c:v>0.218804693860637</c:v>
                </c:pt>
                <c:pt idx="32">
                  <c:v>0.56868650741361249</c:v>
                </c:pt>
                <c:pt idx="33">
                  <c:v>0.18120932210397003</c:v>
                </c:pt>
                <c:pt idx="34">
                  <c:v>0.57755579814858049</c:v>
                </c:pt>
                <c:pt idx="35">
                  <c:v>0.35617493571730802</c:v>
                </c:pt>
                <c:pt idx="36">
                  <c:v>0.25108688172850169</c:v>
                </c:pt>
                <c:pt idx="37">
                  <c:v>0.8684778445239586</c:v>
                </c:pt>
                <c:pt idx="38">
                  <c:v>1.1418919602310082E-2</c:v>
                </c:pt>
                <c:pt idx="39">
                  <c:v>0.19167637882915411</c:v>
                </c:pt>
                <c:pt idx="40">
                  <c:v>0.18623117747679138</c:v>
                </c:pt>
                <c:pt idx="41">
                  <c:v>2.3167583595349497E-2</c:v>
                </c:pt>
                <c:pt idx="42">
                  <c:v>0.14365835722626252</c:v>
                </c:pt>
                <c:pt idx="43">
                  <c:v>0.11239902197877988</c:v>
                </c:pt>
                <c:pt idx="44">
                  <c:v>6.731901204682969E-2</c:v>
                </c:pt>
                <c:pt idx="45">
                  <c:v>2.319794378141218E-2</c:v>
                </c:pt>
                <c:pt idx="46">
                  <c:v>0.32524053115640489</c:v>
                </c:pt>
                <c:pt idx="47">
                  <c:v>8.2984792727540516E-2</c:v>
                </c:pt>
                <c:pt idx="48">
                  <c:v>0.28900862346769102</c:v>
                </c:pt>
                <c:pt idx="49">
                  <c:v>0.23734199142769466</c:v>
                </c:pt>
                <c:pt idx="50">
                  <c:v>4.9402732434834715E-2</c:v>
                </c:pt>
                <c:pt idx="51">
                  <c:v>0.26787385162325889</c:v>
                </c:pt>
                <c:pt idx="52">
                  <c:v>0.23101012998235962</c:v>
                </c:pt>
                <c:pt idx="53">
                  <c:v>0.37977851795229828</c:v>
                </c:pt>
                <c:pt idx="54">
                  <c:v>0.57598203380481461</c:v>
                </c:pt>
                <c:pt idx="55">
                  <c:v>0.17867957242219831</c:v>
                </c:pt>
                <c:pt idx="56">
                  <c:v>0.21871260075706428</c:v>
                </c:pt>
                <c:pt idx="57">
                  <c:v>0.22060329538477688</c:v>
                </c:pt>
                <c:pt idx="58">
                  <c:v>0.24290456854432257</c:v>
                </c:pt>
                <c:pt idx="59">
                  <c:v>0.21643698309030948</c:v>
                </c:pt>
                <c:pt idx="60">
                  <c:v>1.1283977209117206</c:v>
                </c:pt>
                <c:pt idx="61">
                  <c:v>0.9895627537935987</c:v>
                </c:pt>
                <c:pt idx="62">
                  <c:v>0.43582851612866169</c:v>
                </c:pt>
                <c:pt idx="63">
                  <c:v>0.51936198951336354</c:v>
                </c:pt>
                <c:pt idx="64">
                  <c:v>1.5596199476301758</c:v>
                </c:pt>
                <c:pt idx="65">
                  <c:v>0.11680308416339723</c:v>
                </c:pt>
                <c:pt idx="66">
                  <c:v>0.32441033940663772</c:v>
                </c:pt>
                <c:pt idx="67">
                  <c:v>0.52131283212160773</c:v>
                </c:pt>
                <c:pt idx="68">
                  <c:v>0.56655591116374737</c:v>
                </c:pt>
                <c:pt idx="69">
                  <c:v>0.29547774628327433</c:v>
                </c:pt>
                <c:pt idx="70">
                  <c:v>6.4908290098056751E-2</c:v>
                </c:pt>
                <c:pt idx="71">
                  <c:v>8.2457264587194087E-2</c:v>
                </c:pt>
                <c:pt idx="72">
                  <c:v>3.072594027973902E-2</c:v>
                </c:pt>
                <c:pt idx="73">
                  <c:v>0.10047925871717132</c:v>
                </c:pt>
                <c:pt idx="74">
                  <c:v>3.8782961881859215E-2</c:v>
                </c:pt>
                <c:pt idx="75">
                  <c:v>8.1307863487044843E-2</c:v>
                </c:pt>
                <c:pt idx="76">
                  <c:v>0.13385883910996615</c:v>
                </c:pt>
                <c:pt idx="77">
                  <c:v>0.36960035061768975</c:v>
                </c:pt>
                <c:pt idx="78">
                  <c:v>0.10056161659294738</c:v>
                </c:pt>
                <c:pt idx="79">
                  <c:v>7.8078777372420166E-2</c:v>
                </c:pt>
                <c:pt idx="80">
                  <c:v>0.34767256947252095</c:v>
                </c:pt>
                <c:pt idx="81">
                  <c:v>7.0683299374828021E-2</c:v>
                </c:pt>
                <c:pt idx="82">
                  <c:v>0.3048084802112746</c:v>
                </c:pt>
                <c:pt idx="83">
                  <c:v>0.23745223434375434</c:v>
                </c:pt>
                <c:pt idx="84">
                  <c:v>0.14463623460464264</c:v>
                </c:pt>
                <c:pt idx="85">
                  <c:v>-5.4191068537098409E-2</c:v>
                </c:pt>
                <c:pt idx="86">
                  <c:v>9.7843067724840999E-2</c:v>
                </c:pt>
                <c:pt idx="87">
                  <c:v>-2.5446564747868407E-2</c:v>
                </c:pt>
                <c:pt idx="88">
                  <c:v>9.4907693806873611E-2</c:v>
                </c:pt>
                <c:pt idx="89">
                  <c:v>0.27256901141748918</c:v>
                </c:pt>
                <c:pt idx="90">
                  <c:v>0.33126011757689355</c:v>
                </c:pt>
                <c:pt idx="91">
                  <c:v>0.38319282399562904</c:v>
                </c:pt>
                <c:pt idx="92">
                  <c:v>0.12787127830674941</c:v>
                </c:pt>
                <c:pt idx="93">
                  <c:v>0.45854239107605421</c:v>
                </c:pt>
                <c:pt idx="94">
                  <c:v>0.39576496992824373</c:v>
                </c:pt>
                <c:pt idx="95">
                  <c:v>6.4026745376271774E-2</c:v>
                </c:pt>
                <c:pt idx="96">
                  <c:v>0.27416290682428912</c:v>
                </c:pt>
                <c:pt idx="97">
                  <c:v>0.19330175856880158</c:v>
                </c:pt>
                <c:pt idx="98">
                  <c:v>0.24030238572163895</c:v>
                </c:pt>
                <c:pt idx="99">
                  <c:v>0.13486381066840072</c:v>
                </c:pt>
                <c:pt idx="100">
                  <c:v>3.7481078938822854E-2</c:v>
                </c:pt>
                <c:pt idx="101">
                  <c:v>0.17152949032609521</c:v>
                </c:pt>
                <c:pt idx="102">
                  <c:v>0.19385879038227358</c:v>
                </c:pt>
                <c:pt idx="103">
                  <c:v>0.3194335407922671</c:v>
                </c:pt>
                <c:pt idx="104">
                  <c:v>0.4653775252118203</c:v>
                </c:pt>
                <c:pt idx="105">
                  <c:v>6.9753261410255715E-2</c:v>
                </c:pt>
                <c:pt idx="106">
                  <c:v>0.29152911881551286</c:v>
                </c:pt>
                <c:pt idx="107">
                  <c:v>0.5094521896113462</c:v>
                </c:pt>
                <c:pt idx="108">
                  <c:v>7.0325753643121283E-2</c:v>
                </c:pt>
                <c:pt idx="109">
                  <c:v>0.23527856766979521</c:v>
                </c:pt>
                <c:pt idx="110">
                  <c:v>0.20283532342437594</c:v>
                </c:pt>
                <c:pt idx="111">
                  <c:v>0.20213402832708624</c:v>
                </c:pt>
                <c:pt idx="112">
                  <c:v>8.1898645571085615E-2</c:v>
                </c:pt>
                <c:pt idx="113">
                  <c:v>-1.4189836242699126E-3</c:v>
                </c:pt>
                <c:pt idx="114">
                  <c:v>0.12540880474832483</c:v>
                </c:pt>
                <c:pt idx="115">
                  <c:v>9.7511670199112842E-3</c:v>
                </c:pt>
                <c:pt idx="116">
                  <c:v>0.26175482337325107</c:v>
                </c:pt>
                <c:pt idx="117">
                  <c:v>1.761491416418199E-2</c:v>
                </c:pt>
                <c:pt idx="118">
                  <c:v>0.18459411659486052</c:v>
                </c:pt>
                <c:pt idx="119">
                  <c:v>7.0726713710388056E-3</c:v>
                </c:pt>
                <c:pt idx="120">
                  <c:v>-1.700579966578197E-2</c:v>
                </c:pt>
                <c:pt idx="121">
                  <c:v>0.14518415706429752</c:v>
                </c:pt>
                <c:pt idx="122">
                  <c:v>1.8525968847364717E-2</c:v>
                </c:pt>
                <c:pt idx="123">
                  <c:v>0.15166375103793697</c:v>
                </c:pt>
                <c:pt idx="124">
                  <c:v>4.4036411813898418E-2</c:v>
                </c:pt>
                <c:pt idx="125">
                  <c:v>0.23046786079470996</c:v>
                </c:pt>
                <c:pt idx="126">
                  <c:v>0.19780848958745081</c:v>
                </c:pt>
                <c:pt idx="127">
                  <c:v>0.63386946036559466</c:v>
                </c:pt>
                <c:pt idx="128">
                  <c:v>9.7947935308907649E-2</c:v>
                </c:pt>
                <c:pt idx="129">
                  <c:v>0.52807532800136925</c:v>
                </c:pt>
                <c:pt idx="130">
                  <c:v>0.26129966840431718</c:v>
                </c:pt>
                <c:pt idx="131">
                  <c:v>5.9447731086739113E-2</c:v>
                </c:pt>
                <c:pt idx="132">
                  <c:v>0.21113028734066069</c:v>
                </c:pt>
                <c:pt idx="133">
                  <c:v>0.16670458456566506</c:v>
                </c:pt>
                <c:pt idx="134">
                  <c:v>0.29600157593791632</c:v>
                </c:pt>
                <c:pt idx="135">
                  <c:v>0.21394286213736494</c:v>
                </c:pt>
                <c:pt idx="136">
                  <c:v>9.9183746150108928E-2</c:v>
                </c:pt>
                <c:pt idx="137">
                  <c:v>0.54180369447001275</c:v>
                </c:pt>
                <c:pt idx="138">
                  <c:v>6.2353793559161423E-2</c:v>
                </c:pt>
                <c:pt idx="139">
                  <c:v>0.31854801492596352</c:v>
                </c:pt>
                <c:pt idx="140">
                  <c:v>3.1010741069900469E-2</c:v>
                </c:pt>
                <c:pt idx="141">
                  <c:v>1.6282884373431113E-2</c:v>
                </c:pt>
                <c:pt idx="142">
                  <c:v>0.24284586846962175</c:v>
                </c:pt>
                <c:pt idx="143">
                  <c:v>2.4236508500650903E-2</c:v>
                </c:pt>
                <c:pt idx="144">
                  <c:v>0.32789956829985034</c:v>
                </c:pt>
                <c:pt idx="145">
                  <c:v>0.23850052264722055</c:v>
                </c:pt>
                <c:pt idx="146">
                  <c:v>0.6970898303589006</c:v>
                </c:pt>
                <c:pt idx="147">
                  <c:v>9.4765052472088968E-2</c:v>
                </c:pt>
                <c:pt idx="148">
                  <c:v>0.17515855826847437</c:v>
                </c:pt>
                <c:pt idx="149">
                  <c:v>0.65061989029980205</c:v>
                </c:pt>
                <c:pt idx="150">
                  <c:v>0.1086953870511031</c:v>
                </c:pt>
                <c:pt idx="151">
                  <c:v>0.2371812557142309</c:v>
                </c:pt>
                <c:pt idx="152">
                  <c:v>0.36094602079797711</c:v>
                </c:pt>
                <c:pt idx="153">
                  <c:v>0.28265807798817649</c:v>
                </c:pt>
                <c:pt idx="154">
                  <c:v>0.65592797375685352</c:v>
                </c:pt>
                <c:pt idx="155">
                  <c:v>1.2061751959857583E-2</c:v>
                </c:pt>
                <c:pt idx="156">
                  <c:v>0.34045562086553222</c:v>
                </c:pt>
                <c:pt idx="157">
                  <c:v>0.22100420269646567</c:v>
                </c:pt>
                <c:pt idx="158">
                  <c:v>3.6505731876697284E-2</c:v>
                </c:pt>
                <c:pt idx="159">
                  <c:v>0.35835237290576022</c:v>
                </c:pt>
                <c:pt idx="160">
                  <c:v>2.6168318284574946E-2</c:v>
                </c:pt>
                <c:pt idx="161">
                  <c:v>0.43593778943121064</c:v>
                </c:pt>
                <c:pt idx="162">
                  <c:v>0.55755718960610934</c:v>
                </c:pt>
                <c:pt idx="163">
                  <c:v>0.51145075088873304</c:v>
                </c:pt>
                <c:pt idx="164">
                  <c:v>0.68253295240787304</c:v>
                </c:pt>
                <c:pt idx="165">
                  <c:v>0.52223915290435619</c:v>
                </c:pt>
                <c:pt idx="166">
                  <c:v>1.194272072182774</c:v>
                </c:pt>
                <c:pt idx="167">
                  <c:v>0.64008902403222445</c:v>
                </c:pt>
                <c:pt idx="168">
                  <c:v>0.85336543362264361</c:v>
                </c:pt>
                <c:pt idx="169">
                  <c:v>0.318655815008413</c:v>
                </c:pt>
                <c:pt idx="170">
                  <c:v>0.16637390681605582</c:v>
                </c:pt>
                <c:pt idx="171">
                  <c:v>3.2244212464761765E-2</c:v>
                </c:pt>
                <c:pt idx="172">
                  <c:v>0.19864265705515077</c:v>
                </c:pt>
                <c:pt idx="173">
                  <c:v>0.12534041547568139</c:v>
                </c:pt>
                <c:pt idx="174">
                  <c:v>0.20885948942610605</c:v>
                </c:pt>
                <c:pt idx="175">
                  <c:v>0.95422043215630648</c:v>
                </c:pt>
                <c:pt idx="176">
                  <c:v>0.21948988738010891</c:v>
                </c:pt>
                <c:pt idx="177">
                  <c:v>0.56307882762835604</c:v>
                </c:pt>
                <c:pt idx="178">
                  <c:v>0.60078118121643365</c:v>
                </c:pt>
                <c:pt idx="179">
                  <c:v>0.22128156402202215</c:v>
                </c:pt>
                <c:pt idx="180">
                  <c:v>8.7588978373293158E-2</c:v>
                </c:pt>
                <c:pt idx="181">
                  <c:v>0.48775872124162384</c:v>
                </c:pt>
                <c:pt idx="182">
                  <c:v>0.14941868150183044</c:v>
                </c:pt>
                <c:pt idx="183">
                  <c:v>0.50253251856003289</c:v>
                </c:pt>
                <c:pt idx="184">
                  <c:v>0.15992998662600724</c:v>
                </c:pt>
                <c:pt idx="185">
                  <c:v>1.4516719742799722E-2</c:v>
                </c:pt>
                <c:pt idx="186">
                  <c:v>0.18998461349894746</c:v>
                </c:pt>
                <c:pt idx="187">
                  <c:v>0.35461157190481418</c:v>
                </c:pt>
                <c:pt idx="188">
                  <c:v>0.26004888989692804</c:v>
                </c:pt>
                <c:pt idx="189">
                  <c:v>0.34864676783315623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14B-4D65-BD32-D5AF7BE5B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99040"/>
        <c:axId val="71397312"/>
      </c:scatterChart>
      <c:valAx>
        <c:axId val="71399040"/>
        <c:scaling>
          <c:orientation val="minMax"/>
          <c:min val="5"/>
        </c:scaling>
        <c:delete val="0"/>
        <c:axPos val="b"/>
        <c:numFmt formatCode="General" sourceLinked="1"/>
        <c:majorTickMark val="out"/>
        <c:minorTickMark val="none"/>
        <c:tickLblPos val="nextTo"/>
        <c:crossAx val="71397312"/>
        <c:crosses val="autoZero"/>
        <c:crossBetween val="midCat"/>
      </c:valAx>
      <c:valAx>
        <c:axId val="71397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3990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IsoldidtZs!$DW$1</c:f>
              <c:strCache>
                <c:ptCount val="1"/>
                <c:pt idx="0">
                  <c:v>F-R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2985892388451441"/>
                  <c:y val="-0.60525918635170606"/>
                </c:manualLayout>
              </c:layout>
              <c:numFmt formatCode="General" sourceLinked="0"/>
            </c:trendlineLbl>
          </c:trendline>
          <c:xVal>
            <c:numRef>
              <c:f>IsoldidtZs!$DV$2:$DV$44</c:f>
              <c:numCache>
                <c:formatCode>General</c:formatCode>
                <c:ptCount val="43"/>
                <c:pt idx="0">
                  <c:v>467.27400954900099</c:v>
                </c:pt>
                <c:pt idx="1">
                  <c:v>1484.9380458456801</c:v>
                </c:pt>
                <c:pt idx="2">
                  <c:v>1022.22208937197</c:v>
                </c:pt>
                <c:pt idx="3">
                  <c:v>650.04384467511102</c:v>
                </c:pt>
                <c:pt idx="4">
                  <c:v>1016.41330176262</c:v>
                </c:pt>
                <c:pt idx="5">
                  <c:v>2018.50563536493</c:v>
                </c:pt>
                <c:pt idx="6">
                  <c:v>5012.7267031028096</c:v>
                </c:pt>
                <c:pt idx="7">
                  <c:v>7006.6140181973697</c:v>
                </c:pt>
                <c:pt idx="8">
                  <c:v>366.98910065559102</c:v>
                </c:pt>
                <c:pt idx="9">
                  <c:v>1373.6557064999899</c:v>
                </c:pt>
                <c:pt idx="10">
                  <c:v>4362.6872452652296</c:v>
                </c:pt>
                <c:pt idx="11">
                  <c:v>6359.3513033956497</c:v>
                </c:pt>
                <c:pt idx="12">
                  <c:v>1019.34145407709</c:v>
                </c:pt>
                <c:pt idx="13">
                  <c:v>3996.6447177601299</c:v>
                </c:pt>
                <c:pt idx="14">
                  <c:v>5997.9629875483497</c:v>
                </c:pt>
                <c:pt idx="15">
                  <c:v>3013.72228315749</c:v>
                </c:pt>
                <c:pt idx="16">
                  <c:v>4988.4752179398401</c:v>
                </c:pt>
                <c:pt idx="17">
                  <c:v>2066.3738771093599</c:v>
                </c:pt>
                <c:pt idx="18">
                  <c:v>1456.2698925679899</c:v>
                </c:pt>
                <c:pt idx="19">
                  <c:v>1651.21833807646</c:v>
                </c:pt>
                <c:pt idx="20">
                  <c:v>5944.2877622134001</c:v>
                </c:pt>
                <c:pt idx="21">
                  <c:v>6414.4958492464502</c:v>
                </c:pt>
                <c:pt idx="22">
                  <c:v>6892.7151399140203</c:v>
                </c:pt>
                <c:pt idx="23">
                  <c:v>894.25276068905703</c:v>
                </c:pt>
                <c:pt idx="24">
                  <c:v>4763.5836299995799</c:v>
                </c:pt>
                <c:pt idx="25">
                  <c:v>5202.3199632471596</c:v>
                </c:pt>
                <c:pt idx="26">
                  <c:v>5657.8872381835199</c:v>
                </c:pt>
                <c:pt idx="27">
                  <c:v>4293.5706585544804</c:v>
                </c:pt>
                <c:pt idx="28">
                  <c:v>4765.9862567993196</c:v>
                </c:pt>
                <c:pt idx="29">
                  <c:v>5246.90384893796</c:v>
                </c:pt>
                <c:pt idx="30">
                  <c:v>501.91035056073503</c:v>
                </c:pt>
                <c:pt idx="31">
                  <c:v>1000.27446233521</c:v>
                </c:pt>
                <c:pt idx="32">
                  <c:v>498.62310415783901</c:v>
                </c:pt>
                <c:pt idx="33">
                  <c:v>442.23523152277198</c:v>
                </c:pt>
                <c:pt idx="34">
                  <c:v>882.43130044213603</c:v>
                </c:pt>
                <c:pt idx="35">
                  <c:v>1794.58881084219</c:v>
                </c:pt>
                <c:pt idx="36">
                  <c:v>2646.5332040236999</c:v>
                </c:pt>
                <c:pt idx="37">
                  <c:v>583.58632609066501</c:v>
                </c:pt>
                <c:pt idx="38">
                  <c:v>1461.65830480314</c:v>
                </c:pt>
                <c:pt idx="39">
                  <c:v>2275.3289872016298</c:v>
                </c:pt>
                <c:pt idx="40">
                  <c:v>912.23900377039297</c:v>
                </c:pt>
                <c:pt idx="41">
                  <c:v>1770.1708957046999</c:v>
                </c:pt>
                <c:pt idx="42">
                  <c:v>882.43130044213603</c:v>
                </c:pt>
              </c:numCache>
            </c:numRef>
          </c:xVal>
          <c:yVal>
            <c:numRef>
              <c:f>IsoldidtZs!$DW$2:$DW$44</c:f>
              <c:numCache>
                <c:formatCode>General</c:formatCode>
                <c:ptCount val="43"/>
                <c:pt idx="0">
                  <c:v>8.5573595376324932E-2</c:v>
                </c:pt>
                <c:pt idx="1">
                  <c:v>0.10677256266546251</c:v>
                </c:pt>
                <c:pt idx="2">
                  <c:v>4.4106177245376438E-2</c:v>
                </c:pt>
                <c:pt idx="3">
                  <c:v>0.15532274518548131</c:v>
                </c:pt>
                <c:pt idx="4">
                  <c:v>8.4708110471012801E-2</c:v>
                </c:pt>
                <c:pt idx="5">
                  <c:v>0.10918482679524337</c:v>
                </c:pt>
                <c:pt idx="6">
                  <c:v>5.3769650169551542E-2</c:v>
                </c:pt>
                <c:pt idx="7">
                  <c:v>7.7501446545691993E-2</c:v>
                </c:pt>
                <c:pt idx="8">
                  <c:v>-1.9126060937774338E-2</c:v>
                </c:pt>
                <c:pt idx="9">
                  <c:v>-1.2841939212780932E-2</c:v>
                </c:pt>
                <c:pt idx="10">
                  <c:v>-3.1439474652771054E-2</c:v>
                </c:pt>
                <c:pt idx="11">
                  <c:v>-3.4581297908903089E-2</c:v>
                </c:pt>
                <c:pt idx="12">
                  <c:v>-8.6966446016891116E-2</c:v>
                </c:pt>
                <c:pt idx="13">
                  <c:v>-1.4660861048459962E-2</c:v>
                </c:pt>
                <c:pt idx="14">
                  <c:v>-6.399643569842714E-2</c:v>
                </c:pt>
                <c:pt idx="15">
                  <c:v>1.4449823282840784E-2</c:v>
                </c:pt>
                <c:pt idx="16">
                  <c:v>-2.7457784373775208E-2</c:v>
                </c:pt>
                <c:pt idx="17">
                  <c:v>-1.9405956128222476E-2</c:v>
                </c:pt>
                <c:pt idx="18">
                  <c:v>0.1047148123476184</c:v>
                </c:pt>
                <c:pt idx="19">
                  <c:v>5.289835112361245E-3</c:v>
                </c:pt>
                <c:pt idx="20">
                  <c:v>0.17309896380168524</c:v>
                </c:pt>
                <c:pt idx="21">
                  <c:v>1.269822301842807E-2</c:v>
                </c:pt>
                <c:pt idx="22">
                  <c:v>0.12460891724902665</c:v>
                </c:pt>
                <c:pt idx="23">
                  <c:v>7.9596490015891669E-2</c:v>
                </c:pt>
                <c:pt idx="24">
                  <c:v>0.21613371633437836</c:v>
                </c:pt>
                <c:pt idx="25">
                  <c:v>-5.5599145179302525E-3</c:v>
                </c:pt>
                <c:pt idx="26">
                  <c:v>7.6732246838714116E-2</c:v>
                </c:pt>
                <c:pt idx="27">
                  <c:v>0.23517023733796111</c:v>
                </c:pt>
                <c:pt idx="28">
                  <c:v>-4.0461806541747587E-2</c:v>
                </c:pt>
                <c:pt idx="29">
                  <c:v>0.10221136666493987</c:v>
                </c:pt>
                <c:pt idx="30">
                  <c:v>0.18108097254931607</c:v>
                </c:pt>
                <c:pt idx="31">
                  <c:v>0.25636821639686158</c:v>
                </c:pt>
                <c:pt idx="32">
                  <c:v>4.9073563136394251E-2</c:v>
                </c:pt>
                <c:pt idx="33">
                  <c:v>2.1017648290050692E-2</c:v>
                </c:pt>
                <c:pt idx="34">
                  <c:v>0.1752220875940031</c:v>
                </c:pt>
                <c:pt idx="35">
                  <c:v>4.5813972702163683E-2</c:v>
                </c:pt>
                <c:pt idx="36">
                  <c:v>0.16716757608473634</c:v>
                </c:pt>
                <c:pt idx="37">
                  <c:v>5.5706462929395406E-2</c:v>
                </c:pt>
                <c:pt idx="38">
                  <c:v>-2.8954630818261093E-2</c:v>
                </c:pt>
                <c:pt idx="39">
                  <c:v>6.795390710936916E-2</c:v>
                </c:pt>
                <c:pt idx="40">
                  <c:v>0.12192270625707513</c:v>
                </c:pt>
                <c:pt idx="41">
                  <c:v>8.6752165082000884E-2</c:v>
                </c:pt>
                <c:pt idx="42">
                  <c:v>0.15110563696430421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C4-4516-8D36-A6F24C4E446C}"/>
            </c:ext>
          </c:extLst>
        </c:ser>
        <c:ser>
          <c:idx val="1"/>
          <c:order val="1"/>
          <c:tx>
            <c:strRef>
              <c:f>IsoldidtZs!$DX$1</c:f>
              <c:strCache>
                <c:ptCount val="1"/>
                <c:pt idx="0">
                  <c:v>Li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6019225721784777"/>
                  <c:y val="-0.70932925051035289"/>
                </c:manualLayout>
              </c:layout>
              <c:numFmt formatCode="General" sourceLinked="0"/>
            </c:trendlineLbl>
          </c:trendline>
          <c:xVal>
            <c:numRef>
              <c:f>IsoldidtZs!$DV$2:$DV$44</c:f>
              <c:numCache>
                <c:formatCode>General</c:formatCode>
                <c:ptCount val="43"/>
                <c:pt idx="0">
                  <c:v>467.27400954900099</c:v>
                </c:pt>
                <c:pt idx="1">
                  <c:v>1484.9380458456801</c:v>
                </c:pt>
                <c:pt idx="2">
                  <c:v>1022.22208937197</c:v>
                </c:pt>
                <c:pt idx="3">
                  <c:v>650.04384467511102</c:v>
                </c:pt>
                <c:pt idx="4">
                  <c:v>1016.41330176262</c:v>
                </c:pt>
                <c:pt idx="5">
                  <c:v>2018.50563536493</c:v>
                </c:pt>
                <c:pt idx="6">
                  <c:v>5012.7267031028096</c:v>
                </c:pt>
                <c:pt idx="7">
                  <c:v>7006.6140181973697</c:v>
                </c:pt>
                <c:pt idx="8">
                  <c:v>366.98910065559102</c:v>
                </c:pt>
                <c:pt idx="9">
                  <c:v>1373.6557064999899</c:v>
                </c:pt>
                <c:pt idx="10">
                  <c:v>4362.6872452652296</c:v>
                </c:pt>
                <c:pt idx="11">
                  <c:v>6359.3513033956497</c:v>
                </c:pt>
                <c:pt idx="12">
                  <c:v>1019.34145407709</c:v>
                </c:pt>
                <c:pt idx="13">
                  <c:v>3996.6447177601299</c:v>
                </c:pt>
                <c:pt idx="14">
                  <c:v>5997.9629875483497</c:v>
                </c:pt>
                <c:pt idx="15">
                  <c:v>3013.72228315749</c:v>
                </c:pt>
                <c:pt idx="16">
                  <c:v>4988.4752179398401</c:v>
                </c:pt>
                <c:pt idx="17">
                  <c:v>2066.3738771093599</c:v>
                </c:pt>
                <c:pt idx="18">
                  <c:v>1456.2698925679899</c:v>
                </c:pt>
                <c:pt idx="19">
                  <c:v>1651.21833807646</c:v>
                </c:pt>
                <c:pt idx="20">
                  <c:v>5944.2877622134001</c:v>
                </c:pt>
                <c:pt idx="21">
                  <c:v>6414.4958492464502</c:v>
                </c:pt>
                <c:pt idx="22">
                  <c:v>6892.7151399140203</c:v>
                </c:pt>
                <c:pt idx="23">
                  <c:v>894.25276068905703</c:v>
                </c:pt>
                <c:pt idx="24">
                  <c:v>4763.5836299995799</c:v>
                </c:pt>
                <c:pt idx="25">
                  <c:v>5202.3199632471596</c:v>
                </c:pt>
                <c:pt idx="26">
                  <c:v>5657.8872381835199</c:v>
                </c:pt>
                <c:pt idx="27">
                  <c:v>4293.5706585544804</c:v>
                </c:pt>
                <c:pt idx="28">
                  <c:v>4765.9862567993196</c:v>
                </c:pt>
                <c:pt idx="29">
                  <c:v>5246.90384893796</c:v>
                </c:pt>
                <c:pt idx="30">
                  <c:v>501.91035056073503</c:v>
                </c:pt>
                <c:pt idx="31">
                  <c:v>1000.27446233521</c:v>
                </c:pt>
                <c:pt idx="32">
                  <c:v>498.62310415783901</c:v>
                </c:pt>
                <c:pt idx="33">
                  <c:v>442.23523152277198</c:v>
                </c:pt>
                <c:pt idx="34">
                  <c:v>882.43130044213603</c:v>
                </c:pt>
                <c:pt idx="35">
                  <c:v>1794.58881084219</c:v>
                </c:pt>
                <c:pt idx="36">
                  <c:v>2646.5332040236999</c:v>
                </c:pt>
                <c:pt idx="37">
                  <c:v>583.58632609066501</c:v>
                </c:pt>
                <c:pt idx="38">
                  <c:v>1461.65830480314</c:v>
                </c:pt>
                <c:pt idx="39">
                  <c:v>2275.3289872016298</c:v>
                </c:pt>
                <c:pt idx="40">
                  <c:v>912.23900377039297</c:v>
                </c:pt>
                <c:pt idx="41">
                  <c:v>1770.1708957046999</c:v>
                </c:pt>
                <c:pt idx="42">
                  <c:v>882.43130044213603</c:v>
                </c:pt>
              </c:numCache>
            </c:numRef>
          </c:xVal>
          <c:yVal>
            <c:numRef>
              <c:f>IsoldidtZs!$DX$2:$DX$44</c:f>
              <c:numCache>
                <c:formatCode>General</c:formatCode>
                <c:ptCount val="43"/>
                <c:pt idx="0">
                  <c:v>-4.4225593344751651E-2</c:v>
                </c:pt>
                <c:pt idx="1">
                  <c:v>-5.3484737914656501E-2</c:v>
                </c:pt>
                <c:pt idx="2">
                  <c:v>-3.9729280478752564E-2</c:v>
                </c:pt>
                <c:pt idx="3">
                  <c:v>-3.999385596067815E-2</c:v>
                </c:pt>
                <c:pt idx="4">
                  <c:v>-6.88329190381466E-3</c:v>
                </c:pt>
                <c:pt idx="5">
                  <c:v>3.2795384643985098E-2</c:v>
                </c:pt>
                <c:pt idx="6">
                  <c:v>-6.0201605551577081E-2</c:v>
                </c:pt>
                <c:pt idx="7">
                  <c:v>-2.9126213592233007E-2</c:v>
                </c:pt>
                <c:pt idx="8">
                  <c:v>-9.0930578004519896E-2</c:v>
                </c:pt>
                <c:pt idx="9">
                  <c:v>-9.3165460123311353E-2</c:v>
                </c:pt>
                <c:pt idx="10">
                  <c:v>-7.7340119189203402E-2</c:v>
                </c:pt>
                <c:pt idx="11">
                  <c:v>-9.979169179748193E-2</c:v>
                </c:pt>
                <c:pt idx="12">
                  <c:v>-0.12339296014418431</c:v>
                </c:pt>
                <c:pt idx="13">
                  <c:v>-9.998694981077226E-2</c:v>
                </c:pt>
                <c:pt idx="14">
                  <c:v>-9.6939074994694507E-2</c:v>
                </c:pt>
                <c:pt idx="15">
                  <c:v>-6.9085059559937892E-2</c:v>
                </c:pt>
                <c:pt idx="16">
                  <c:v>-8.8324075264317639E-2</c:v>
                </c:pt>
                <c:pt idx="17">
                  <c:v>-9.9351442974085644E-2</c:v>
                </c:pt>
                <c:pt idx="18">
                  <c:v>-7.7337233601311372E-3</c:v>
                </c:pt>
                <c:pt idx="19">
                  <c:v>-5.899888773668531E-2</c:v>
                </c:pt>
                <c:pt idx="20">
                  <c:v>-2.3957928682557934E-2</c:v>
                </c:pt>
                <c:pt idx="21">
                  <c:v>-5.0942556400111236E-2</c:v>
                </c:pt>
                <c:pt idx="22">
                  <c:v>-2.0428954160972908E-2</c:v>
                </c:pt>
                <c:pt idx="23">
                  <c:v>-3.7959242181254245E-2</c:v>
                </c:pt>
                <c:pt idx="24">
                  <c:v>-6.2069431248282417E-2</c:v>
                </c:pt>
                <c:pt idx="25">
                  <c:v>-0.10700890847912901</c:v>
                </c:pt>
                <c:pt idx="26">
                  <c:v>-6.1461154815736677E-2</c:v>
                </c:pt>
                <c:pt idx="27">
                  <c:v>4.3256304905226811E-3</c:v>
                </c:pt>
                <c:pt idx="28">
                  <c:v>-9.6380915203481479E-2</c:v>
                </c:pt>
                <c:pt idx="29">
                  <c:v>-8.784840770257292E-2</c:v>
                </c:pt>
                <c:pt idx="30">
                  <c:v>-1.7306220156818274E-2</c:v>
                </c:pt>
                <c:pt idx="31">
                  <c:v>6.8080520454276011E-2</c:v>
                </c:pt>
                <c:pt idx="32">
                  <c:v>-8.93891986989193E-2</c:v>
                </c:pt>
                <c:pt idx="33">
                  <c:v>-3.6337775173748296E-2</c:v>
                </c:pt>
                <c:pt idx="34">
                  <c:v>2.0484178923532059E-2</c:v>
                </c:pt>
                <c:pt idx="35">
                  <c:v>-4.8991217433893001E-2</c:v>
                </c:pt>
                <c:pt idx="36">
                  <c:v>-2.8310182823439105E-2</c:v>
                </c:pt>
                <c:pt idx="37">
                  <c:v>-2.0671662546958795E-2</c:v>
                </c:pt>
                <c:pt idx="38">
                  <c:v>-5.4250999893130356E-2</c:v>
                </c:pt>
                <c:pt idx="39">
                  <c:v>-2.4781282822204948E-2</c:v>
                </c:pt>
                <c:pt idx="40">
                  <c:v>-3.671929711333672E-2</c:v>
                </c:pt>
                <c:pt idx="41">
                  <c:v>-1.8279633229270974E-2</c:v>
                </c:pt>
                <c:pt idx="42">
                  <c:v>1.7535183822818632E-2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C4-4516-8D36-A6F24C4E446C}"/>
            </c:ext>
          </c:extLst>
        </c:ser>
        <c:ser>
          <c:idx val="2"/>
          <c:order val="2"/>
          <c:tx>
            <c:strRef>
              <c:f>IsoldidtZs!$DY$1</c:f>
              <c:strCache>
                <c:ptCount val="1"/>
                <c:pt idx="0">
                  <c:v>Ls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1180774278215223"/>
                  <c:y val="-0.45415390784485271"/>
                </c:manualLayout>
              </c:layout>
              <c:numFmt formatCode="General" sourceLinked="0"/>
            </c:trendlineLbl>
          </c:trendline>
          <c:xVal>
            <c:numRef>
              <c:f>IsoldidtZs!$DV$2:$DV$44</c:f>
              <c:numCache>
                <c:formatCode>General</c:formatCode>
                <c:ptCount val="43"/>
                <c:pt idx="0">
                  <c:v>467.27400954900099</c:v>
                </c:pt>
                <c:pt idx="1">
                  <c:v>1484.9380458456801</c:v>
                </c:pt>
                <c:pt idx="2">
                  <c:v>1022.22208937197</c:v>
                </c:pt>
                <c:pt idx="3">
                  <c:v>650.04384467511102</c:v>
                </c:pt>
                <c:pt idx="4">
                  <c:v>1016.41330176262</c:v>
                </c:pt>
                <c:pt idx="5">
                  <c:v>2018.50563536493</c:v>
                </c:pt>
                <c:pt idx="6">
                  <c:v>5012.7267031028096</c:v>
                </c:pt>
                <c:pt idx="7">
                  <c:v>7006.6140181973697</c:v>
                </c:pt>
                <c:pt idx="8">
                  <c:v>366.98910065559102</c:v>
                </c:pt>
                <c:pt idx="9">
                  <c:v>1373.6557064999899</c:v>
                </c:pt>
                <c:pt idx="10">
                  <c:v>4362.6872452652296</c:v>
                </c:pt>
                <c:pt idx="11">
                  <c:v>6359.3513033956497</c:v>
                </c:pt>
                <c:pt idx="12">
                  <c:v>1019.34145407709</c:v>
                </c:pt>
                <c:pt idx="13">
                  <c:v>3996.6447177601299</c:v>
                </c:pt>
                <c:pt idx="14">
                  <c:v>5997.9629875483497</c:v>
                </c:pt>
                <c:pt idx="15">
                  <c:v>3013.72228315749</c:v>
                </c:pt>
                <c:pt idx="16">
                  <c:v>4988.4752179398401</c:v>
                </c:pt>
                <c:pt idx="17">
                  <c:v>2066.3738771093599</c:v>
                </c:pt>
                <c:pt idx="18">
                  <c:v>1456.2698925679899</c:v>
                </c:pt>
                <c:pt idx="19">
                  <c:v>1651.21833807646</c:v>
                </c:pt>
                <c:pt idx="20">
                  <c:v>5944.2877622134001</c:v>
                </c:pt>
                <c:pt idx="21">
                  <c:v>6414.4958492464502</c:v>
                </c:pt>
                <c:pt idx="22">
                  <c:v>6892.7151399140203</c:v>
                </c:pt>
                <c:pt idx="23">
                  <c:v>894.25276068905703</c:v>
                </c:pt>
                <c:pt idx="24">
                  <c:v>4763.5836299995799</c:v>
                </c:pt>
                <c:pt idx="25">
                  <c:v>5202.3199632471596</c:v>
                </c:pt>
                <c:pt idx="26">
                  <c:v>5657.8872381835199</c:v>
                </c:pt>
                <c:pt idx="27">
                  <c:v>4293.5706585544804</c:v>
                </c:pt>
                <c:pt idx="28">
                  <c:v>4765.9862567993196</c:v>
                </c:pt>
                <c:pt idx="29">
                  <c:v>5246.90384893796</c:v>
                </c:pt>
                <c:pt idx="30">
                  <c:v>501.91035056073503</c:v>
                </c:pt>
                <c:pt idx="31">
                  <c:v>1000.27446233521</c:v>
                </c:pt>
                <c:pt idx="32">
                  <c:v>498.62310415783901</c:v>
                </c:pt>
                <c:pt idx="33">
                  <c:v>442.23523152277198</c:v>
                </c:pt>
                <c:pt idx="34">
                  <c:v>882.43130044213603</c:v>
                </c:pt>
                <c:pt idx="35">
                  <c:v>1794.58881084219</c:v>
                </c:pt>
                <c:pt idx="36">
                  <c:v>2646.5332040236999</c:v>
                </c:pt>
                <c:pt idx="37">
                  <c:v>583.58632609066501</c:v>
                </c:pt>
                <c:pt idx="38">
                  <c:v>1461.65830480314</c:v>
                </c:pt>
                <c:pt idx="39">
                  <c:v>2275.3289872016298</c:v>
                </c:pt>
                <c:pt idx="40">
                  <c:v>912.23900377039297</c:v>
                </c:pt>
                <c:pt idx="41">
                  <c:v>1770.1708957046999</c:v>
                </c:pt>
                <c:pt idx="42">
                  <c:v>882.43130044213603</c:v>
                </c:pt>
              </c:numCache>
            </c:numRef>
          </c:xVal>
          <c:yVal>
            <c:numRef>
              <c:f>IsoldidtZs!$DY$2:$DY$44</c:f>
              <c:numCache>
                <c:formatCode>General</c:formatCode>
                <c:ptCount val="43"/>
                <c:pt idx="0">
                  <c:v>0.3222196365482663</c:v>
                </c:pt>
                <c:pt idx="1">
                  <c:v>0.30160031759047751</c:v>
                </c:pt>
                <c:pt idx="2">
                  <c:v>0.20272537570133925</c:v>
                </c:pt>
                <c:pt idx="3">
                  <c:v>0.57598203380481461</c:v>
                </c:pt>
                <c:pt idx="4">
                  <c:v>0.17867957242219831</c:v>
                </c:pt>
                <c:pt idx="5">
                  <c:v>0.21871260075706428</c:v>
                </c:pt>
                <c:pt idx="6">
                  <c:v>0.22060329538477688</c:v>
                </c:pt>
                <c:pt idx="7">
                  <c:v>0.24290456854432257</c:v>
                </c:pt>
                <c:pt idx="8">
                  <c:v>6.4908290098056751E-2</c:v>
                </c:pt>
                <c:pt idx="9">
                  <c:v>8.2457264587194087E-2</c:v>
                </c:pt>
                <c:pt idx="10">
                  <c:v>3.072594027973902E-2</c:v>
                </c:pt>
                <c:pt idx="11">
                  <c:v>0.10047925871717132</c:v>
                </c:pt>
                <c:pt idx="12">
                  <c:v>-5.4191068537098409E-2</c:v>
                </c:pt>
                <c:pt idx="13">
                  <c:v>9.7843067724840999E-2</c:v>
                </c:pt>
                <c:pt idx="14">
                  <c:v>-2.5446564747868407E-2</c:v>
                </c:pt>
                <c:pt idx="15">
                  <c:v>0.13486381066840072</c:v>
                </c:pt>
                <c:pt idx="16">
                  <c:v>3.7481078938822854E-2</c:v>
                </c:pt>
                <c:pt idx="17">
                  <c:v>8.1898645571085615E-2</c:v>
                </c:pt>
                <c:pt idx="18">
                  <c:v>0.21394286213736494</c:v>
                </c:pt>
                <c:pt idx="19">
                  <c:v>9.9183746150108928E-2</c:v>
                </c:pt>
                <c:pt idx="20">
                  <c:v>0.54180369447001275</c:v>
                </c:pt>
                <c:pt idx="21">
                  <c:v>6.2353793559161423E-2</c:v>
                </c:pt>
                <c:pt idx="22">
                  <c:v>0.31854801492596352</c:v>
                </c:pt>
                <c:pt idx="23">
                  <c:v>0.23850052264722055</c:v>
                </c:pt>
                <c:pt idx="24">
                  <c:v>0.6970898303589006</c:v>
                </c:pt>
                <c:pt idx="25">
                  <c:v>9.4765052472088968E-2</c:v>
                </c:pt>
                <c:pt idx="26">
                  <c:v>0.17515855826847437</c:v>
                </c:pt>
                <c:pt idx="27">
                  <c:v>0.65592797375685352</c:v>
                </c:pt>
                <c:pt idx="28">
                  <c:v>1.2061751959857583E-2</c:v>
                </c:pt>
                <c:pt idx="29">
                  <c:v>0.34045562086553222</c:v>
                </c:pt>
                <c:pt idx="30">
                  <c:v>0.55755718960610934</c:v>
                </c:pt>
                <c:pt idx="31">
                  <c:v>0.51145075088873304</c:v>
                </c:pt>
                <c:pt idx="32">
                  <c:v>0.318655815008413</c:v>
                </c:pt>
                <c:pt idx="33">
                  <c:v>8.7588978373293158E-2</c:v>
                </c:pt>
                <c:pt idx="34">
                  <c:v>0.48775872124162384</c:v>
                </c:pt>
                <c:pt idx="35">
                  <c:v>0.14941868150183044</c:v>
                </c:pt>
                <c:pt idx="36">
                  <c:v>0.50253251856003289</c:v>
                </c:pt>
                <c:pt idx="37">
                  <c:v>0.15992998662600724</c:v>
                </c:pt>
                <c:pt idx="38">
                  <c:v>1.4516719742799722E-2</c:v>
                </c:pt>
                <c:pt idx="39">
                  <c:v>0.18998461349894746</c:v>
                </c:pt>
                <c:pt idx="40">
                  <c:v>0.35461157190481418</c:v>
                </c:pt>
                <c:pt idx="41">
                  <c:v>0.26004888989692804</c:v>
                </c:pt>
                <c:pt idx="42">
                  <c:v>0.34864676783315623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C4-4516-8D36-A6F24C4E4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27392"/>
        <c:axId val="80626816"/>
      </c:scatterChart>
      <c:valAx>
        <c:axId val="8062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626816"/>
        <c:crosses val="autoZero"/>
        <c:crossBetween val="midCat"/>
      </c:valAx>
      <c:valAx>
        <c:axId val="80626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627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Dispersion!$B$19</c:f>
              <c:strCache>
                <c:ptCount val="1"/>
                <c:pt idx="0">
                  <c:v>bi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Dispersion!$C$17:$H$18</c:f>
              <c:multiLvlStrCache>
                <c:ptCount val="6"/>
                <c:lvl>
                  <c:pt idx="0">
                    <c:v>1D (toutes les données) pas de largeur</c:v>
                  </c:pt>
                  <c:pt idx="1">
                    <c:v>2D (au moins deux mouches par Zs)</c:v>
                  </c:pt>
                  <c:pt idx="2">
                    <c:v>1D (toutes les données) pas de largeur</c:v>
                  </c:pt>
                  <c:pt idx="3">
                    <c:v>2D (au moins deux mouches par Zs)</c:v>
                  </c:pt>
                  <c:pt idx="4">
                    <c:v>1D (toutes les données) pas de largeur</c:v>
                  </c:pt>
                  <c:pt idx="5">
                    <c:v>2D (au moins deux mouches par Zs)</c:v>
                  </c:pt>
                </c:lvl>
                <c:lvl>
                  <c:pt idx="0">
                    <c:v>Ne Min</c:v>
                  </c:pt>
                  <c:pt idx="2">
                    <c:v>Ne Moyen</c:v>
                  </c:pt>
                  <c:pt idx="4">
                    <c:v>Ne Max</c:v>
                  </c:pt>
                </c:lvl>
              </c:multiLvlStrCache>
            </c:multiLvlStrRef>
          </c:cat>
          <c:val>
            <c:numRef>
              <c:f>Dispersion!$C$19:$H$19</c:f>
              <c:numCache>
                <c:formatCode>General</c:formatCode>
                <c:ptCount val="6"/>
                <c:pt idx="0">
                  <c:v>3754.0526449322297</c:v>
                </c:pt>
                <c:pt idx="1">
                  <c:v>613.12655711840034</c:v>
                </c:pt>
                <c:pt idx="2">
                  <c:v>1660.3742321343132</c:v>
                </c:pt>
                <c:pt idx="3">
                  <c:v>271.17881201023943</c:v>
                </c:pt>
                <c:pt idx="4">
                  <c:v>743.59866767045423</c:v>
                </c:pt>
                <c:pt idx="5">
                  <c:v>121.44744203363342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A-444F-8BB5-20EB8C245156}"/>
            </c:ext>
          </c:extLst>
        </c:ser>
        <c:ser>
          <c:idx val="1"/>
          <c:order val="1"/>
          <c:tx>
            <c:strRef>
              <c:f>Dispersion!$B$20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Dispersion!$C$17:$H$18</c:f>
              <c:multiLvlStrCache>
                <c:ptCount val="6"/>
                <c:lvl>
                  <c:pt idx="0">
                    <c:v>1D (toutes les données) pas de largeur</c:v>
                  </c:pt>
                  <c:pt idx="1">
                    <c:v>2D (au moins deux mouches par Zs)</c:v>
                  </c:pt>
                  <c:pt idx="2">
                    <c:v>1D (toutes les données) pas de largeur</c:v>
                  </c:pt>
                  <c:pt idx="3">
                    <c:v>2D (au moins deux mouches par Zs)</c:v>
                  </c:pt>
                  <c:pt idx="4">
                    <c:v>1D (toutes les données) pas de largeur</c:v>
                  </c:pt>
                  <c:pt idx="5">
                    <c:v>2D (au moins deux mouches par Zs)</c:v>
                  </c:pt>
                </c:lvl>
                <c:lvl>
                  <c:pt idx="0">
                    <c:v>Ne Min</c:v>
                  </c:pt>
                  <c:pt idx="2">
                    <c:v>Ne Moyen</c:v>
                  </c:pt>
                  <c:pt idx="4">
                    <c:v>Ne Max</c:v>
                  </c:pt>
                </c:lvl>
              </c:multiLvlStrCache>
            </c:multiLvlStrRef>
          </c:cat>
          <c:val>
            <c:numRef>
              <c:f>Dispersion!$C$20:$H$20</c:f>
              <c:numCache>
                <c:formatCode>General</c:formatCode>
                <c:ptCount val="6"/>
                <c:pt idx="0">
                  <c:v>1453.9383374608428</c:v>
                </c:pt>
                <c:pt idx="1">
                  <c:v>506.83480505319136</c:v>
                </c:pt>
                <c:pt idx="2">
                  <c:v>643.06017495281219</c:v>
                </c:pt>
                <c:pt idx="3">
                  <c:v>224.16719472359151</c:v>
                </c:pt>
                <c:pt idx="4">
                  <c:v>287.99452561496929</c:v>
                </c:pt>
                <c:pt idx="5">
                  <c:v>100.39328731187017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A-444F-8BB5-20EB8C245156}"/>
            </c:ext>
          </c:extLst>
        </c:ser>
        <c:ser>
          <c:idx val="2"/>
          <c:order val="2"/>
          <c:tx>
            <c:strRef>
              <c:f>Dispersion!$B$21</c:f>
              <c:strCache>
                <c:ptCount val="1"/>
                <c:pt idx="0">
                  <c:v>bs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Dispersion!$C$17:$H$18</c:f>
              <c:multiLvlStrCache>
                <c:ptCount val="6"/>
                <c:lvl>
                  <c:pt idx="0">
                    <c:v>1D (toutes les données) pas de largeur</c:v>
                  </c:pt>
                  <c:pt idx="1">
                    <c:v>2D (au moins deux mouches par Zs)</c:v>
                  </c:pt>
                  <c:pt idx="2">
                    <c:v>1D (toutes les données) pas de largeur</c:v>
                  </c:pt>
                  <c:pt idx="3">
                    <c:v>2D (au moins deux mouches par Zs)</c:v>
                  </c:pt>
                  <c:pt idx="4">
                    <c:v>1D (toutes les données) pas de largeur</c:v>
                  </c:pt>
                  <c:pt idx="5">
                    <c:v>2D (au moins deux mouches par Zs)</c:v>
                  </c:pt>
                </c:lvl>
                <c:lvl>
                  <c:pt idx="0">
                    <c:v>Ne Min</c:v>
                  </c:pt>
                  <c:pt idx="2">
                    <c:v>Ne Moyen</c:v>
                  </c:pt>
                  <c:pt idx="4">
                    <c:v>Ne Max</c:v>
                  </c:pt>
                </c:lvl>
              </c:multiLvlStrCache>
            </c:multiLvlStrRef>
          </c:cat>
          <c:val>
            <c:numRef>
              <c:f>Dispersion!$C$21:$H$21</c:f>
              <c:numCache>
                <c:formatCode>General</c:formatCode>
                <c:ptCount val="6"/>
                <c:pt idx="0">
                  <c:v>1028.089657845657</c:v>
                </c:pt>
                <c:pt idx="1">
                  <c:v>352.55851924228062</c:v>
                </c:pt>
                <c:pt idx="2">
                  <c:v>454.71221042014116</c:v>
                </c:pt>
                <c:pt idx="3">
                  <c:v>155.93257102015943</c:v>
                </c:pt>
                <c:pt idx="4">
                  <c:v>203.64288200694764</c:v>
                </c:pt>
                <c:pt idx="5">
                  <c:v>69.834408299609976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9A-444F-8BB5-20EB8C245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01167"/>
        <c:axId val="75101583"/>
      </c:lineChart>
      <c:catAx>
        <c:axId val="7510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101583"/>
        <c:crosses val="autoZero"/>
        <c:auto val="1"/>
        <c:lblAlgn val="ctr"/>
        <c:lblOffset val="100"/>
        <c:noMultiLvlLbl val="0"/>
      </c:catAx>
      <c:valAx>
        <c:axId val="75101583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101167"/>
        <c:crosses val="autoZero"/>
        <c:crossBetween val="between"/>
        <c:minorUnit val="2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FISFST!$AB$1</c:f>
              <c:strCache>
                <c:ptCount val="1"/>
                <c:pt idx="0">
                  <c:v>FIS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FISFST!$AA$2:$AA$8</c:f>
              <c:numCache>
                <c:formatCode>General</c:formatCode>
                <c:ptCount val="7"/>
                <c:pt idx="0">
                  <c:v>30</c:v>
                </c:pt>
                <c:pt idx="1">
                  <c:v>3</c:v>
                </c:pt>
                <c:pt idx="2">
                  <c:v>16</c:v>
                </c:pt>
                <c:pt idx="3">
                  <c:v>11</c:v>
                </c:pt>
                <c:pt idx="4">
                  <c:v>13</c:v>
                </c:pt>
                <c:pt idx="5">
                  <c:v>20</c:v>
                </c:pt>
                <c:pt idx="6">
                  <c:v>6</c:v>
                </c:pt>
              </c:numCache>
            </c:numRef>
          </c:xVal>
          <c:yVal>
            <c:numRef>
              <c:f>FISFST!$AB$2:$AB$8</c:f>
              <c:numCache>
                <c:formatCode>General</c:formatCode>
                <c:ptCount val="7"/>
                <c:pt idx="0">
                  <c:v>0.22900000000000001</c:v>
                </c:pt>
                <c:pt idx="1">
                  <c:v>0.11799999999999999</c:v>
                </c:pt>
                <c:pt idx="2">
                  <c:v>0.21199999999999999</c:v>
                </c:pt>
                <c:pt idx="3">
                  <c:v>0.22800000000000001</c:v>
                </c:pt>
                <c:pt idx="4">
                  <c:v>0.216</c:v>
                </c:pt>
                <c:pt idx="5">
                  <c:v>6.4000000000000001E-2</c:v>
                </c:pt>
                <c:pt idx="6">
                  <c:v>-3.5000000000000003E-2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BE-4ADE-95D4-3B9C3B25A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19264"/>
        <c:axId val="102419840"/>
      </c:scatterChart>
      <c:valAx>
        <c:axId val="102419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19840"/>
        <c:crosses val="autoZero"/>
        <c:crossBetween val="midCat"/>
      </c:valAx>
      <c:valAx>
        <c:axId val="10241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19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FISFST!$D$32</c:f>
              <c:strCache>
                <c:ptCount val="1"/>
                <c:pt idx="0">
                  <c:v>FIS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FISFST!$C$33:$C$40</c:f>
              <c:strCache>
                <c:ptCount val="8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</c:strCache>
            </c:strRef>
          </c:cat>
          <c:val>
            <c:numRef>
              <c:f>FISFST!$D$33:$D$40</c:f>
              <c:numCache>
                <c:formatCode>General</c:formatCode>
                <c:ptCount val="8"/>
                <c:pt idx="0">
                  <c:v>0.22900000000000001</c:v>
                </c:pt>
                <c:pt idx="1">
                  <c:v>0.11799999999999999</c:v>
                </c:pt>
                <c:pt idx="2">
                  <c:v>0.21199999999999999</c:v>
                </c:pt>
                <c:pt idx="3">
                  <c:v>7.9000000000000001E-2</c:v>
                </c:pt>
                <c:pt idx="4">
                  <c:v>5.3999999999999999E-2</c:v>
                </c:pt>
                <c:pt idx="5">
                  <c:v>6.4000000000000001E-2</c:v>
                </c:pt>
                <c:pt idx="6">
                  <c:v>-3.5000000000000003E-2</c:v>
                </c:pt>
                <c:pt idx="7">
                  <c:v>0.10199999999999999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1-43EA-8F0A-DD92C70EC479}"/>
            </c:ext>
          </c:extLst>
        </c:ser>
        <c:ser>
          <c:idx val="1"/>
          <c:order val="1"/>
          <c:tx>
            <c:strRef>
              <c:f>FISFST!$E$32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FISFST!$C$33:$C$40</c:f>
              <c:strCache>
                <c:ptCount val="8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</c:strCache>
            </c:strRef>
          </c:cat>
          <c:val>
            <c:numRef>
              <c:f>FISFST!$E$33:$E$40</c:f>
              <c:numCache>
                <c:formatCode>General</c:formatCode>
                <c:ptCount val="8"/>
                <c:pt idx="0">
                  <c:v>5.7088449535129399E-2</c:v>
                </c:pt>
                <c:pt idx="1">
                  <c:v>-3.7919778328603576E-2</c:v>
                </c:pt>
                <c:pt idx="2">
                  <c:v>-4.7866297214339298E-2</c:v>
                </c:pt>
                <c:pt idx="3">
                  <c:v>-0.15887761052697214</c:v>
                </c:pt>
                <c:pt idx="4">
                  <c:v>-9.9920806811570201E-2</c:v>
                </c:pt>
                <c:pt idx="5">
                  <c:v>-0.20786012631653961</c:v>
                </c:pt>
                <c:pt idx="6">
                  <c:v>-0.19291874984563698</c:v>
                </c:pt>
                <c:pt idx="7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1-43EA-8F0A-DD92C70EC479}"/>
            </c:ext>
          </c:extLst>
        </c:ser>
        <c:ser>
          <c:idx val="2"/>
          <c:order val="2"/>
          <c:tx>
            <c:strRef>
              <c:f>FISFST!$F$32</c:f>
              <c:strCache>
                <c:ptCount val="1"/>
                <c:pt idx="0">
                  <c:v>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FISFST!$C$33:$C$40</c:f>
              <c:strCache>
                <c:ptCount val="8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</c:strCache>
            </c:strRef>
          </c:cat>
          <c:val>
            <c:numRef>
              <c:f>FISFST!$F$33:$F$40</c:f>
              <c:numCache>
                <c:formatCode>General</c:formatCode>
                <c:ptCount val="8"/>
                <c:pt idx="0">
                  <c:v>0.40091155046487059</c:v>
                </c:pt>
                <c:pt idx="1">
                  <c:v>0.27391977832860359</c:v>
                </c:pt>
                <c:pt idx="2">
                  <c:v>0.47186629721433926</c:v>
                </c:pt>
                <c:pt idx="3">
                  <c:v>0.31687761052697211</c:v>
                </c:pt>
                <c:pt idx="4">
                  <c:v>0.20792080681157019</c:v>
                </c:pt>
                <c:pt idx="5">
                  <c:v>0.33586012631653961</c:v>
                </c:pt>
                <c:pt idx="6">
                  <c:v>0.12291874984563697</c:v>
                </c:pt>
                <c:pt idx="7">
                  <c:v>0.17699999999999999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11-43EA-8F0A-DD92C70EC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1504"/>
        <c:axId val="102421568"/>
      </c:lineChart>
      <c:catAx>
        <c:axId val="10306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21568"/>
        <c:crosses val="autoZero"/>
        <c:auto val="1"/>
        <c:lblAlgn val="ctr"/>
        <c:lblOffset val="100"/>
        <c:noMultiLvlLbl val="0"/>
      </c:catAx>
      <c:valAx>
        <c:axId val="10242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06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FISFST!$O$32</c:f>
              <c:strCache>
                <c:ptCount val="1"/>
                <c:pt idx="0">
                  <c:v>FST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FISFST!$N$33:$N$40</c:f>
              <c:strCache>
                <c:ptCount val="8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</c:strCache>
            </c:strRef>
          </c:cat>
          <c:val>
            <c:numRef>
              <c:f>FISFST!$O$33:$O$40</c:f>
              <c:numCache>
                <c:formatCode>General</c:formatCode>
                <c:ptCount val="8"/>
                <c:pt idx="0">
                  <c:v>2E-3</c:v>
                </c:pt>
                <c:pt idx="1">
                  <c:v>3.5000000000000003E-2</c:v>
                </c:pt>
                <c:pt idx="2">
                  <c:v>0.108</c:v>
                </c:pt>
                <c:pt idx="3">
                  <c:v>0.112</c:v>
                </c:pt>
                <c:pt idx="4">
                  <c:v>-3.7999999999999999E-2</c:v>
                </c:pt>
                <c:pt idx="5">
                  <c:v>0.13600000000000001</c:v>
                </c:pt>
                <c:pt idx="6">
                  <c:v>4.0000000000000001E-3</c:v>
                </c:pt>
                <c:pt idx="7">
                  <c:v>5.8000000000000003E-2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7-4B39-B2C8-DF65CC6E52D8}"/>
            </c:ext>
          </c:extLst>
        </c:ser>
        <c:ser>
          <c:idx val="1"/>
          <c:order val="1"/>
          <c:tx>
            <c:strRef>
              <c:f>FISFST!$P$32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FISFST!$N$33:$N$40</c:f>
              <c:strCache>
                <c:ptCount val="8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</c:strCache>
            </c:strRef>
          </c:cat>
          <c:val>
            <c:numRef>
              <c:f>FISFST!$P$33:$P$40</c:f>
              <c:numCache>
                <c:formatCode>General</c:formatCode>
                <c:ptCount val="8"/>
                <c:pt idx="0">
                  <c:v>-0.1399269777093699</c:v>
                </c:pt>
                <c:pt idx="1">
                  <c:v>-7.0945490402769096E-2</c:v>
                </c:pt>
                <c:pt idx="2">
                  <c:v>-7.3906408050037523E-2</c:v>
                </c:pt>
                <c:pt idx="3">
                  <c:v>-9.5893037771471443E-2</c:v>
                </c:pt>
                <c:pt idx="4">
                  <c:v>-0.16193623405606952</c:v>
                </c:pt>
                <c:pt idx="5">
                  <c:v>-9.7879667492905387E-2</c:v>
                </c:pt>
                <c:pt idx="6">
                  <c:v>-8.7952689783535445E-2</c:v>
                </c:pt>
                <c:pt idx="7">
                  <c:v>7.0000000000000001E-3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7-4B39-B2C8-DF65CC6E52D8}"/>
            </c:ext>
          </c:extLst>
        </c:ser>
        <c:ser>
          <c:idx val="2"/>
          <c:order val="2"/>
          <c:tx>
            <c:strRef>
              <c:f>FISFST!$Q$32</c:f>
              <c:strCache>
                <c:ptCount val="1"/>
                <c:pt idx="0">
                  <c:v>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FISFST!$N$33:$N$40</c:f>
              <c:strCache>
                <c:ptCount val="8"/>
                <c:pt idx="0">
                  <c:v>PgpX11</c:v>
                </c:pt>
                <c:pt idx="1">
                  <c:v>PgpX13</c:v>
                </c:pt>
                <c:pt idx="2">
                  <c:v>Pgp24</c:v>
                </c:pt>
                <c:pt idx="3">
                  <c:v>B11</c:v>
                </c:pt>
                <c:pt idx="4">
                  <c:v>BX104</c:v>
                </c:pt>
                <c:pt idx="5">
                  <c:v>C102</c:v>
                </c:pt>
                <c:pt idx="6">
                  <c:v>GpCag</c:v>
                </c:pt>
                <c:pt idx="7">
                  <c:v>All</c:v>
                </c:pt>
              </c:strCache>
            </c:strRef>
          </c:cat>
          <c:val>
            <c:numRef>
              <c:f>FISFST!$Q$33:$Q$40</c:f>
              <c:numCache>
                <c:formatCode>General</c:formatCode>
                <c:ptCount val="8"/>
                <c:pt idx="0">
                  <c:v>0.14392697770936991</c:v>
                </c:pt>
                <c:pt idx="1">
                  <c:v>0.1409454904027691</c:v>
                </c:pt>
                <c:pt idx="2">
                  <c:v>0.28990640805003753</c:v>
                </c:pt>
                <c:pt idx="3">
                  <c:v>0.31989303777147143</c:v>
                </c:pt>
                <c:pt idx="4">
                  <c:v>8.593623405606951E-2</c:v>
                </c:pt>
                <c:pt idx="5">
                  <c:v>0.36987966749290541</c:v>
                </c:pt>
                <c:pt idx="6">
                  <c:v>9.5952689783535453E-2</c:v>
                </c:pt>
                <c:pt idx="7">
                  <c:v>9.1999999999999998E-2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7-4B39-B2C8-DF65CC6E5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0992"/>
        <c:axId val="102423872"/>
      </c:lineChart>
      <c:catAx>
        <c:axId val="10306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23872"/>
        <c:crosses val="autoZero"/>
        <c:auto val="1"/>
        <c:lblAlgn val="ctr"/>
        <c:lblOffset val="100"/>
        <c:noMultiLvlLbl val="0"/>
      </c:catAx>
      <c:valAx>
        <c:axId val="10242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06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FISFST!$AB$32</c:f>
              <c:strCache>
                <c:ptCount val="1"/>
                <c:pt idx="0">
                  <c:v>FIS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FISFST!$AA$33:$AA$39</c:f>
              <c:numCache>
                <c:formatCode>General</c:formatCode>
                <c:ptCount val="7"/>
                <c:pt idx="0">
                  <c:v>30</c:v>
                </c:pt>
                <c:pt idx="1">
                  <c:v>3</c:v>
                </c:pt>
                <c:pt idx="2">
                  <c:v>16</c:v>
                </c:pt>
                <c:pt idx="3">
                  <c:v>11</c:v>
                </c:pt>
                <c:pt idx="4">
                  <c:v>13</c:v>
                </c:pt>
                <c:pt idx="5">
                  <c:v>20</c:v>
                </c:pt>
                <c:pt idx="6">
                  <c:v>6</c:v>
                </c:pt>
              </c:numCache>
            </c:numRef>
          </c:xVal>
          <c:yVal>
            <c:numRef>
              <c:f>FISFST!$AB$33:$AB$39</c:f>
              <c:numCache>
                <c:formatCode>General</c:formatCode>
                <c:ptCount val="7"/>
                <c:pt idx="0">
                  <c:v>0.22900000000000001</c:v>
                </c:pt>
                <c:pt idx="1">
                  <c:v>0.11799999999999999</c:v>
                </c:pt>
                <c:pt idx="2">
                  <c:v>0.21199999999999999</c:v>
                </c:pt>
                <c:pt idx="3">
                  <c:v>7.9000000000000001E-2</c:v>
                </c:pt>
                <c:pt idx="4">
                  <c:v>5.3999999999999999E-2</c:v>
                </c:pt>
                <c:pt idx="5">
                  <c:v>6.4000000000000001E-2</c:v>
                </c:pt>
                <c:pt idx="6">
                  <c:v>-3.5000000000000003E-2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7A-4556-8105-42D6D002C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79328"/>
        <c:axId val="109979904"/>
      </c:scatterChart>
      <c:valAx>
        <c:axId val="10997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79904"/>
        <c:crosses val="autoZero"/>
        <c:crossBetween val="midCat"/>
      </c:valAx>
      <c:valAx>
        <c:axId val="10997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79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FISFST!$AB$50</c:f>
              <c:strCache>
                <c:ptCount val="1"/>
                <c:pt idx="0">
                  <c:v>FIS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FISFST!$AA$51:$AA$57</c:f>
              <c:numCache>
                <c:formatCode>General</c:formatCode>
                <c:ptCount val="7"/>
                <c:pt idx="0">
                  <c:v>30</c:v>
                </c:pt>
                <c:pt idx="1">
                  <c:v>3</c:v>
                </c:pt>
                <c:pt idx="2">
                  <c:v>16</c:v>
                </c:pt>
                <c:pt idx="3">
                  <c:v>11</c:v>
                </c:pt>
                <c:pt idx="4">
                  <c:v>13</c:v>
                </c:pt>
                <c:pt idx="5">
                  <c:v>0</c:v>
                </c:pt>
                <c:pt idx="6">
                  <c:v>6</c:v>
                </c:pt>
              </c:numCache>
            </c:numRef>
          </c:xVal>
          <c:yVal>
            <c:numRef>
              <c:f>FISFST!$AB$51:$AB$57</c:f>
              <c:numCache>
                <c:formatCode>General</c:formatCode>
                <c:ptCount val="7"/>
                <c:pt idx="0">
                  <c:v>0.22900000000000001</c:v>
                </c:pt>
                <c:pt idx="1">
                  <c:v>0.11799999999999999</c:v>
                </c:pt>
                <c:pt idx="2">
                  <c:v>0.21199999999999999</c:v>
                </c:pt>
                <c:pt idx="3">
                  <c:v>7.9000000000000001E-2</c:v>
                </c:pt>
                <c:pt idx="4">
                  <c:v>5.3999999999999999E-2</c:v>
                </c:pt>
                <c:pt idx="5">
                  <c:v>6.4000000000000001E-2</c:v>
                </c:pt>
                <c:pt idx="6">
                  <c:v>-3.5000000000000003E-2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A5-4B18-A2FE-B6C301A12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81632"/>
        <c:axId val="109982208"/>
      </c:scatterChart>
      <c:valAx>
        <c:axId val="109981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82208"/>
        <c:crosses val="autoZero"/>
        <c:crossBetween val="midCat"/>
      </c:valAx>
      <c:valAx>
        <c:axId val="10998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81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FISFST!$AB$68</c:f>
              <c:strCache>
                <c:ptCount val="1"/>
                <c:pt idx="0">
                  <c:v>FIS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FISFST!$AA$69:$AA$74</c:f>
              <c:numCache>
                <c:formatCode>General</c:formatCode>
                <c:ptCount val="6"/>
                <c:pt idx="0">
                  <c:v>30</c:v>
                </c:pt>
                <c:pt idx="1">
                  <c:v>3</c:v>
                </c:pt>
                <c:pt idx="2">
                  <c:v>16</c:v>
                </c:pt>
                <c:pt idx="3">
                  <c:v>11</c:v>
                </c:pt>
                <c:pt idx="4">
                  <c:v>13</c:v>
                </c:pt>
                <c:pt idx="5">
                  <c:v>6</c:v>
                </c:pt>
              </c:numCache>
            </c:numRef>
          </c:xVal>
          <c:yVal>
            <c:numRef>
              <c:f>FISFST!$AB$69:$AB$74</c:f>
              <c:numCache>
                <c:formatCode>General</c:formatCode>
                <c:ptCount val="6"/>
                <c:pt idx="0">
                  <c:v>0.22900000000000001</c:v>
                </c:pt>
                <c:pt idx="1">
                  <c:v>0.11799999999999999</c:v>
                </c:pt>
                <c:pt idx="2">
                  <c:v>0.21199999999999999</c:v>
                </c:pt>
                <c:pt idx="3">
                  <c:v>7.9000000000000001E-2</c:v>
                </c:pt>
                <c:pt idx="4">
                  <c:v>5.3999999999999999E-2</c:v>
                </c:pt>
                <c:pt idx="5">
                  <c:v>-3.5000000000000003E-2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38-467D-9FBF-3D82045CA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83936"/>
        <c:axId val="109984512"/>
      </c:scatterChart>
      <c:valAx>
        <c:axId val="10998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84512"/>
        <c:crosses val="autoZero"/>
        <c:crossBetween val="midCat"/>
      </c:valAx>
      <c:valAx>
        <c:axId val="10998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83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SAD!$B$77</c:f>
              <c:strCache>
                <c:ptCount val="1"/>
                <c:pt idx="0">
                  <c:v>  Capf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SAD!$A$78:$A$89</c:f>
              <c:numCache>
                <c:formatCode>General</c:formatCode>
                <c:ptCount val="12"/>
                <c:pt idx="0">
                  <c:v>173</c:v>
                </c:pt>
                <c:pt idx="1">
                  <c:v>177</c:v>
                </c:pt>
                <c:pt idx="2">
                  <c:v>178</c:v>
                </c:pt>
                <c:pt idx="3">
                  <c:v>179</c:v>
                </c:pt>
                <c:pt idx="4">
                  <c:v>181</c:v>
                </c:pt>
                <c:pt idx="5">
                  <c:v>182</c:v>
                </c:pt>
                <c:pt idx="6">
                  <c:v>183</c:v>
                </c:pt>
                <c:pt idx="7">
                  <c:v>191</c:v>
                </c:pt>
                <c:pt idx="8">
                  <c:v>193</c:v>
                </c:pt>
                <c:pt idx="9">
                  <c:v>195</c:v>
                </c:pt>
                <c:pt idx="10">
                  <c:v>197</c:v>
                </c:pt>
                <c:pt idx="11">
                  <c:v>205</c:v>
                </c:pt>
              </c:numCache>
            </c:numRef>
          </c:xVal>
          <c:yVal>
            <c:numRef>
              <c:f>SAD!$B$78:$B$89</c:f>
              <c:numCache>
                <c:formatCode>General</c:formatCode>
                <c:ptCount val="12"/>
                <c:pt idx="0">
                  <c:v>2.5999999999999999E-2</c:v>
                </c:pt>
                <c:pt idx="1">
                  <c:v>0.71399999999999997</c:v>
                </c:pt>
                <c:pt idx="2">
                  <c:v>-2E-3</c:v>
                </c:pt>
                <c:pt idx="3">
                  <c:v>0.316</c:v>
                </c:pt>
                <c:pt idx="4">
                  <c:v>0.29299999999999998</c:v>
                </c:pt>
                <c:pt idx="5">
                  <c:v>-2E-3</c:v>
                </c:pt>
                <c:pt idx="6">
                  <c:v>-1.7000000000000001E-2</c:v>
                </c:pt>
                <c:pt idx="7">
                  <c:v>5.0000000000000001E-3</c:v>
                </c:pt>
                <c:pt idx="8">
                  <c:v>-4.0000000000000001E-3</c:v>
                </c:pt>
                <c:pt idx="9">
                  <c:v>-0.05</c:v>
                </c:pt>
                <c:pt idx="10">
                  <c:v>-2.1999999999999999E-2</c:v>
                </c:pt>
                <c:pt idx="11">
                  <c:v>-4.0000000000000001E-3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8D-4A76-90EA-F143D99DA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66592"/>
        <c:axId val="110167168"/>
      </c:scatterChart>
      <c:valAx>
        <c:axId val="110166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67168"/>
        <c:crosses val="autoZero"/>
        <c:crossBetween val="midCat"/>
      </c:valAx>
      <c:valAx>
        <c:axId val="11016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66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12</xdr:row>
      <xdr:rowOff>176212</xdr:rowOff>
    </xdr:from>
    <xdr:to>
      <xdr:col>5</xdr:col>
      <xdr:colOff>614362</xdr:colOff>
      <xdr:row>27</xdr:row>
      <xdr:rowOff>61912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509587</xdr:colOff>
      <xdr:row>9</xdr:row>
      <xdr:rowOff>166687</xdr:rowOff>
    </xdr:from>
    <xdr:to>
      <xdr:col>17</xdr:col>
      <xdr:colOff>128587</xdr:colOff>
      <xdr:row>24</xdr:row>
      <xdr:rowOff>52387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466724</xdr:colOff>
      <xdr:row>0</xdr:row>
      <xdr:rowOff>119062</xdr:rowOff>
    </xdr:from>
    <xdr:to>
      <xdr:col>31</xdr:col>
      <xdr:colOff>990599</xdr:colOff>
      <xdr:row>15</xdr:row>
      <xdr:rowOff>4762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690562</xdr:colOff>
      <xdr:row>43</xdr:row>
      <xdr:rowOff>52387</xdr:rowOff>
    </xdr:from>
    <xdr:to>
      <xdr:col>5</xdr:col>
      <xdr:colOff>309562</xdr:colOff>
      <xdr:row>57</xdr:row>
      <xdr:rowOff>128587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4762</xdr:colOff>
      <xdr:row>41</xdr:row>
      <xdr:rowOff>42862</xdr:rowOff>
    </xdr:from>
    <xdr:to>
      <xdr:col>17</xdr:col>
      <xdr:colOff>614362</xdr:colOff>
      <xdr:row>55</xdr:row>
      <xdr:rowOff>119062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376237</xdr:colOff>
      <xdr:row>31</xdr:row>
      <xdr:rowOff>4762</xdr:rowOff>
    </xdr:from>
    <xdr:to>
      <xdr:col>32</xdr:col>
      <xdr:colOff>0</xdr:colOff>
      <xdr:row>45</xdr:row>
      <xdr:rowOff>80962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719137</xdr:colOff>
      <xdr:row>48</xdr:row>
      <xdr:rowOff>138112</xdr:rowOff>
    </xdr:from>
    <xdr:to>
      <xdr:col>31</xdr:col>
      <xdr:colOff>790575</xdr:colOff>
      <xdr:row>63</xdr:row>
      <xdr:rowOff>23812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962025</xdr:colOff>
      <xdr:row>66</xdr:row>
      <xdr:rowOff>128587</xdr:rowOff>
    </xdr:from>
    <xdr:to>
      <xdr:col>31</xdr:col>
      <xdr:colOff>752475</xdr:colOff>
      <xdr:row>81</xdr:row>
      <xdr:rowOff>14287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52388</xdr:colOff>
      <xdr:row>83</xdr:row>
      <xdr:rowOff>61912</xdr:rowOff>
    </xdr:from>
    <xdr:to>
      <xdr:col>8</xdr:col>
      <xdr:colOff>885826</xdr:colOff>
      <xdr:row>95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981075</xdr:colOff>
      <xdr:row>14</xdr:row>
      <xdr:rowOff>42862</xdr:rowOff>
    </xdr:from>
    <xdr:to>
      <xdr:col>5</xdr:col>
      <xdr:colOff>600075</xdr:colOff>
      <xdr:row>28</xdr:row>
      <xdr:rowOff>119062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257175</xdr:colOff>
      <xdr:row>11</xdr:row>
      <xdr:rowOff>23812</xdr:rowOff>
    </xdr:from>
    <xdr:to>
      <xdr:col>14</xdr:col>
      <xdr:colOff>866775</xdr:colOff>
      <xdr:row>25</xdr:row>
      <xdr:rowOff>100012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419100</xdr:colOff>
      <xdr:row>0</xdr:row>
      <xdr:rowOff>71437</xdr:rowOff>
    </xdr:from>
    <xdr:to>
      <xdr:col>29</xdr:col>
      <xdr:colOff>266700</xdr:colOff>
      <xdr:row>15</xdr:row>
      <xdr:rowOff>147637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161925</xdr:colOff>
      <xdr:row>19</xdr:row>
      <xdr:rowOff>90487</xdr:rowOff>
    </xdr:from>
    <xdr:to>
      <xdr:col>29</xdr:col>
      <xdr:colOff>123825</xdr:colOff>
      <xdr:row>33</xdr:row>
      <xdr:rowOff>166687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290512</xdr:colOff>
      <xdr:row>61</xdr:row>
      <xdr:rowOff>23812</xdr:rowOff>
    </xdr:from>
    <xdr:to>
      <xdr:col>8</xdr:col>
      <xdr:colOff>771525</xdr:colOff>
      <xdr:row>74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981075</xdr:colOff>
      <xdr:row>31</xdr:row>
      <xdr:rowOff>61912</xdr:rowOff>
    </xdr:from>
    <xdr:to>
      <xdr:col>11</xdr:col>
      <xdr:colOff>600075</xdr:colOff>
      <xdr:row>45</xdr:row>
      <xdr:rowOff>138112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213360</xdr:colOff>
      <xdr:row>1</xdr:row>
      <xdr:rowOff>15240</xdr:rowOff>
    </xdr:from>
    <xdr:to>
      <xdr:col>24</xdr:col>
      <xdr:colOff>213360</xdr:colOff>
      <xdr:row>15</xdr:row>
      <xdr:rowOff>91440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312420</xdr:colOff>
      <xdr:row>1</xdr:row>
      <xdr:rowOff>22860</xdr:rowOff>
    </xdr:from>
    <xdr:to>
      <xdr:col>43</xdr:col>
      <xdr:colOff>312420</xdr:colOff>
      <xdr:row>15</xdr:row>
      <xdr:rowOff>99060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480060</xdr:colOff>
      <xdr:row>1</xdr:row>
      <xdr:rowOff>30480</xdr:rowOff>
    </xdr:from>
    <xdr:to>
      <xdr:col>68</xdr:col>
      <xdr:colOff>480060</xdr:colOff>
      <xdr:row>15</xdr:row>
      <xdr:rowOff>106680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82</xdr:col>
      <xdr:colOff>472440</xdr:colOff>
      <xdr:row>1</xdr:row>
      <xdr:rowOff>0</xdr:rowOff>
    </xdr:from>
    <xdr:to>
      <xdr:col>87</xdr:col>
      <xdr:colOff>472440</xdr:colOff>
      <xdr:row>15</xdr:row>
      <xdr:rowOff>76200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88</xdr:col>
      <xdr:colOff>99060</xdr:colOff>
      <xdr:row>15</xdr:row>
      <xdr:rowOff>70485</xdr:rowOff>
    </xdr:from>
    <xdr:to>
      <xdr:col>93</xdr:col>
      <xdr:colOff>99060</xdr:colOff>
      <xdr:row>29</xdr:row>
      <xdr:rowOff>180975</xdr:rowOff>
    </xdr:to>
    <xdr:graphicFrame macro="">
      <xdr:nvGraphicFramePr>
        <xdr:cNvPr id="16" name="Graphique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88</xdr:col>
      <xdr:colOff>106680</xdr:colOff>
      <xdr:row>30</xdr:row>
      <xdr:rowOff>22860</xdr:rowOff>
    </xdr:from>
    <xdr:to>
      <xdr:col>93</xdr:col>
      <xdr:colOff>106680</xdr:colOff>
      <xdr:row>44</xdr:row>
      <xdr:rowOff>99060</xdr:rowOff>
    </xdr:to>
    <xdr:graphicFrame macro="">
      <xdr:nvGraphicFramePr>
        <xdr:cNvPr id="17" name="Graphique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111</xdr:col>
      <xdr:colOff>266700</xdr:colOff>
      <xdr:row>1</xdr:row>
      <xdr:rowOff>7620</xdr:rowOff>
    </xdr:from>
    <xdr:to>
      <xdr:col>116</xdr:col>
      <xdr:colOff>266700</xdr:colOff>
      <xdr:row>15</xdr:row>
      <xdr:rowOff>83820</xdr:rowOff>
    </xdr:to>
    <xdr:graphicFrame macro="">
      <xdr:nvGraphicFramePr>
        <xdr:cNvPr id="18" name="Graphique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130</xdr:col>
      <xdr:colOff>30480</xdr:colOff>
      <xdr:row>1</xdr:row>
      <xdr:rowOff>38100</xdr:rowOff>
    </xdr:from>
    <xdr:to>
      <xdr:col>135</xdr:col>
      <xdr:colOff>30480</xdr:colOff>
      <xdr:row>15</xdr:row>
      <xdr:rowOff>114300</xdr:rowOff>
    </xdr:to>
    <xdr:graphicFrame macro="">
      <xdr:nvGraphicFramePr>
        <xdr:cNvPr id="19" name="Graphique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385762</xdr:colOff>
      <xdr:row>22</xdr:row>
      <xdr:rowOff>23812</xdr:rowOff>
    </xdr:from>
    <xdr:to>
      <xdr:col>8</xdr:col>
      <xdr:colOff>971550</xdr:colOff>
      <xdr:row>41</xdr:row>
      <xdr:rowOff>152400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3" sqref="A3:A10"/>
    </sheetView>
  </sheetViews>
  <sheetFormatPr baseColWidth="10" defaultRowHeight="15" x14ac:dyDescent="0.2"/>
  <sheetData>
    <row r="1" spans="1:10" x14ac:dyDescent="0.2">
      <c r="A1" t="s">
        <v>0</v>
      </c>
    </row>
    <row r="2" spans="1:10" x14ac:dyDescent="0.2">
      <c r="A2" t="s">
        <v>1</v>
      </c>
    </row>
    <row r="3" spans="1:10" x14ac:dyDescent="0.2">
      <c r="A3" t="s">
        <v>196</v>
      </c>
      <c r="B3">
        <v>0.21740000000000001</v>
      </c>
      <c r="C3" t="s">
        <v>197</v>
      </c>
      <c r="D3">
        <v>3.4000000000000002E-2</v>
      </c>
      <c r="E3" t="s">
        <v>198</v>
      </c>
      <c r="F3">
        <v>5.4600000000000003E-2</v>
      </c>
      <c r="G3" t="s">
        <v>199</v>
      </c>
      <c r="H3">
        <v>0.30359999999999998</v>
      </c>
      <c r="I3" t="s">
        <v>200</v>
      </c>
      <c r="J3">
        <v>0.38790000000000002</v>
      </c>
    </row>
    <row r="4" spans="1:10" x14ac:dyDescent="0.2">
      <c r="A4" t="s">
        <v>201</v>
      </c>
      <c r="B4">
        <v>-2.18E-2</v>
      </c>
      <c r="C4" t="s">
        <v>202</v>
      </c>
      <c r="D4">
        <v>-1.6999999999999999E-3</v>
      </c>
      <c r="E4" t="s">
        <v>203</v>
      </c>
      <c r="F4">
        <v>-3.3999999999999998E-3</v>
      </c>
      <c r="G4" t="s">
        <v>204</v>
      </c>
      <c r="H4">
        <v>0.54400000000000004</v>
      </c>
      <c r="I4" t="s">
        <v>205</v>
      </c>
      <c r="J4">
        <v>0.53239999999999998</v>
      </c>
    </row>
    <row r="5" spans="1:10" x14ac:dyDescent="0.2">
      <c r="A5" t="s">
        <v>206</v>
      </c>
      <c r="B5">
        <v>1.9199999999999998E-2</v>
      </c>
      <c r="C5" t="s">
        <v>207</v>
      </c>
      <c r="D5">
        <v>7.4499999999999997E-2</v>
      </c>
      <c r="E5" t="s">
        <v>208</v>
      </c>
      <c r="F5">
        <v>0.13650000000000001</v>
      </c>
      <c r="G5" t="s">
        <v>209</v>
      </c>
      <c r="H5">
        <v>0.43130000000000002</v>
      </c>
      <c r="I5" t="s">
        <v>210</v>
      </c>
      <c r="J5">
        <v>0.43969999999999998</v>
      </c>
    </row>
    <row r="6" spans="1:10" x14ac:dyDescent="0.2">
      <c r="A6" t="s">
        <v>211</v>
      </c>
      <c r="B6">
        <v>7</v>
      </c>
      <c r="C6" t="s">
        <v>212</v>
      </c>
      <c r="D6">
        <v>-0.17272000000000001</v>
      </c>
      <c r="E6" t="s">
        <v>213</v>
      </c>
      <c r="F6">
        <v>0.19048000000000001</v>
      </c>
    </row>
    <row r="7" spans="1:10" x14ac:dyDescent="0.2">
      <c r="A7" t="s">
        <v>214</v>
      </c>
      <c r="B7">
        <v>7</v>
      </c>
      <c r="C7" t="s">
        <v>212</v>
      </c>
      <c r="D7">
        <v>0.17272000000000001</v>
      </c>
      <c r="E7" t="s">
        <v>213</v>
      </c>
      <c r="F7">
        <v>0.56737000000000004</v>
      </c>
    </row>
    <row r="8" spans="1:10" x14ac:dyDescent="0.2">
      <c r="A8" t="s">
        <v>215</v>
      </c>
      <c r="B8">
        <v>0.1288</v>
      </c>
    </row>
    <row r="9" spans="1:10" x14ac:dyDescent="0.2">
      <c r="A9" t="s">
        <v>216</v>
      </c>
      <c r="B9">
        <v>0.34339999999999998</v>
      </c>
    </row>
    <row r="10" spans="1:10" x14ac:dyDescent="0.2">
      <c r="A10" t="s">
        <v>217</v>
      </c>
      <c r="B10">
        <v>0.873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10" workbookViewId="0">
      <selection activeCell="B18" sqref="B18:H21"/>
    </sheetView>
  </sheetViews>
  <sheetFormatPr baseColWidth="10" defaultRowHeight="15" x14ac:dyDescent="0.2"/>
  <sheetData>
    <row r="1" spans="1:11" x14ac:dyDescent="0.2">
      <c r="F1" t="s">
        <v>323</v>
      </c>
      <c r="I1" t="s">
        <v>322</v>
      </c>
    </row>
    <row r="2" spans="1:11" x14ac:dyDescent="0.2">
      <c r="C2" t="s">
        <v>314</v>
      </c>
      <c r="D2" t="s">
        <v>303</v>
      </c>
      <c r="E2" t="s">
        <v>277</v>
      </c>
      <c r="F2" t="s">
        <v>265</v>
      </c>
      <c r="G2" t="s">
        <v>320</v>
      </c>
      <c r="H2" t="s">
        <v>321</v>
      </c>
      <c r="I2" t="s">
        <v>265</v>
      </c>
      <c r="J2" t="s">
        <v>320</v>
      </c>
      <c r="K2" t="s">
        <v>321</v>
      </c>
    </row>
    <row r="3" spans="1:11" x14ac:dyDescent="0.2">
      <c r="A3" t="s">
        <v>317</v>
      </c>
      <c r="B3" t="s">
        <v>318</v>
      </c>
      <c r="C3">
        <v>145.82169140628693</v>
      </c>
      <c r="D3">
        <f>PI()*(C3/2)^2</f>
        <v>16700.679595223646</v>
      </c>
      <c r="E3">
        <v>3.4490553136130351</v>
      </c>
      <c r="F3">
        <v>3.0000000000000001E-6</v>
      </c>
      <c r="G3">
        <f>E3/C3</f>
        <v>2.36525531993955E-2</v>
      </c>
      <c r="H3">
        <f>2*SQRT(1/(4*G3*F3))</f>
        <v>3754.0526449322297</v>
      </c>
      <c r="I3">
        <v>4.1000000000000003E-3</v>
      </c>
      <c r="J3">
        <f>E3/D3</f>
        <v>2.0652185403278179E-4</v>
      </c>
      <c r="K3">
        <f>2*SQRT(1/(4*PI()*I3*J3))</f>
        <v>613.12655711840034</v>
      </c>
    </row>
    <row r="4" spans="1:11" x14ac:dyDescent="0.2">
      <c r="B4" t="s">
        <v>265</v>
      </c>
      <c r="C4">
        <v>145.82169140628693</v>
      </c>
      <c r="D4">
        <f t="shared" ref="D4:D5" si="0">PI()*(C4/2)^2</f>
        <v>16700.679595223646</v>
      </c>
      <c r="E4">
        <v>3.4490553136130351</v>
      </c>
      <c r="F4">
        <v>2.0000000000000002E-5</v>
      </c>
      <c r="G4">
        <f>E4/C4</f>
        <v>2.36525531993955E-2</v>
      </c>
      <c r="H4">
        <f>2*SQRT(1/(4*G4*F4))</f>
        <v>1453.9383374608428</v>
      </c>
      <c r="I4">
        <v>6.0000000000000001E-3</v>
      </c>
      <c r="J4">
        <f>E4/D4</f>
        <v>2.0652185403278179E-4</v>
      </c>
      <c r="K4">
        <f>2*SQRT(1/(4*PI()*I4*J4))</f>
        <v>506.83480505319136</v>
      </c>
    </row>
    <row r="5" spans="1:11" x14ac:dyDescent="0.2">
      <c r="B5" t="s">
        <v>319</v>
      </c>
      <c r="C5">
        <v>145.82169140628693</v>
      </c>
      <c r="D5">
        <f t="shared" si="0"/>
        <v>16700.679595223646</v>
      </c>
      <c r="E5">
        <v>3.4490553136130351</v>
      </c>
      <c r="F5">
        <v>4.0000000000000003E-5</v>
      </c>
      <c r="G5">
        <f>E5/C5</f>
        <v>2.36525531993955E-2</v>
      </c>
      <c r="H5">
        <f>2*SQRT(1/(4*G5*F5))</f>
        <v>1028.089657845657</v>
      </c>
      <c r="I5">
        <v>1.24E-2</v>
      </c>
      <c r="J5">
        <f>E5/D5</f>
        <v>2.0652185403278179E-4</v>
      </c>
      <c r="K5">
        <f>2*SQRT(1/(4*PI()*I5*J5))</f>
        <v>352.55851924228062</v>
      </c>
    </row>
    <row r="7" spans="1:11" x14ac:dyDescent="0.2">
      <c r="A7" t="s">
        <v>316</v>
      </c>
      <c r="B7" t="s">
        <v>318</v>
      </c>
      <c r="C7">
        <v>145.82169140628693</v>
      </c>
      <c r="D7">
        <f>PI()*(C7/2)^2</f>
        <v>16700.679595223646</v>
      </c>
      <c r="E7">
        <v>17.631485610425226</v>
      </c>
      <c r="F7">
        <v>3.0000000000000001E-6</v>
      </c>
      <c r="G7">
        <f>E7/C7</f>
        <v>0.12091126800402115</v>
      </c>
      <c r="H7">
        <f>2*SQRT(1/(4*G7*F7))</f>
        <v>1660.3742321343132</v>
      </c>
      <c r="I7">
        <v>4.1000000000000003E-3</v>
      </c>
      <c r="J7">
        <f>E7/D7</f>
        <v>1.0557346190551305E-3</v>
      </c>
      <c r="K7">
        <f>2*SQRT(1/(4*PI()*I7*J7))</f>
        <v>271.17881201023943</v>
      </c>
    </row>
    <row r="8" spans="1:11" x14ac:dyDescent="0.2">
      <c r="B8" t="s">
        <v>265</v>
      </c>
      <c r="C8">
        <v>145.82169140628693</v>
      </c>
      <c r="D8">
        <f t="shared" ref="D8:D9" si="1">PI()*(C8/2)^2</f>
        <v>16700.679595223646</v>
      </c>
      <c r="E8">
        <v>17.631485610425226</v>
      </c>
      <c r="F8">
        <v>2.0000000000000002E-5</v>
      </c>
      <c r="G8">
        <f>E8/C8</f>
        <v>0.12091126800402115</v>
      </c>
      <c r="H8">
        <f>2*SQRT(1/(4*G8*F8))</f>
        <v>643.06017495281219</v>
      </c>
      <c r="I8">
        <v>6.0000000000000001E-3</v>
      </c>
      <c r="J8">
        <f>E8/D8</f>
        <v>1.0557346190551305E-3</v>
      </c>
      <c r="K8">
        <f>2*SQRT(1/(4*PI()*I8*J8))</f>
        <v>224.16719472359151</v>
      </c>
    </row>
    <row r="9" spans="1:11" x14ac:dyDescent="0.2">
      <c r="B9" t="s">
        <v>319</v>
      </c>
      <c r="C9">
        <v>145.82169140628693</v>
      </c>
      <c r="D9">
        <f t="shared" si="1"/>
        <v>16700.679595223646</v>
      </c>
      <c r="E9">
        <v>17.631485610425226</v>
      </c>
      <c r="F9">
        <v>4.0000000000000003E-5</v>
      </c>
      <c r="G9">
        <f>E9/C9</f>
        <v>0.12091126800402115</v>
      </c>
      <c r="H9">
        <f>2*SQRT(1/(4*G9*F9))</f>
        <v>454.71221042014116</v>
      </c>
      <c r="I9">
        <v>1.24E-2</v>
      </c>
      <c r="J9">
        <f>E9/D9</f>
        <v>1.0557346190551305E-3</v>
      </c>
      <c r="K9">
        <f>2*SQRT(1/(4*PI()*I9*J9))</f>
        <v>155.93257102015943</v>
      </c>
    </row>
    <row r="11" spans="1:11" x14ac:dyDescent="0.2">
      <c r="A11" t="s">
        <v>315</v>
      </c>
      <c r="B11" t="s">
        <v>318</v>
      </c>
      <c r="C11">
        <v>145.82169140628693</v>
      </c>
      <c r="D11">
        <f>PI()*(C11/2)^2</f>
        <v>16700.679595223646</v>
      </c>
      <c r="E11">
        <v>87.907042826382764</v>
      </c>
      <c r="F11">
        <v>3.0000000000000001E-6</v>
      </c>
      <c r="G11">
        <f>E11/C11</f>
        <v>0.60283927568400675</v>
      </c>
      <c r="H11">
        <f>2*SQRT(1/(4*G11*F11))</f>
        <v>743.59866767045423</v>
      </c>
      <c r="I11">
        <v>4.1000000000000003E-3</v>
      </c>
      <c r="J11">
        <f>E11/D11</f>
        <v>5.2636805780959936E-3</v>
      </c>
      <c r="K11">
        <f>2*SQRT(1/(4*PI()*I11*J11))</f>
        <v>121.44744203363342</v>
      </c>
    </row>
    <row r="12" spans="1:11" x14ac:dyDescent="0.2">
      <c r="B12" t="s">
        <v>265</v>
      </c>
      <c r="C12">
        <v>145.82169140628693</v>
      </c>
      <c r="D12">
        <f t="shared" ref="D12:D13" si="2">PI()*(C12/2)^2</f>
        <v>16700.679595223646</v>
      </c>
      <c r="E12">
        <v>87.907042826382764</v>
      </c>
      <c r="F12">
        <v>2.0000000000000002E-5</v>
      </c>
      <c r="G12">
        <f>E12/C12</f>
        <v>0.60283927568400675</v>
      </c>
      <c r="H12">
        <f>2*SQRT(1/(4*G12*F12))</f>
        <v>287.99452561496929</v>
      </c>
      <c r="I12">
        <v>6.0000000000000001E-3</v>
      </c>
      <c r="J12">
        <f>E12/D12</f>
        <v>5.2636805780959936E-3</v>
      </c>
      <c r="K12">
        <f>2*SQRT(1/(4*PI()*I12*J12))</f>
        <v>100.39328731187017</v>
      </c>
    </row>
    <row r="13" spans="1:11" x14ac:dyDescent="0.2">
      <c r="B13" t="s">
        <v>319</v>
      </c>
      <c r="C13">
        <v>145.82169140628693</v>
      </c>
      <c r="D13">
        <f t="shared" si="2"/>
        <v>16700.679595223646</v>
      </c>
      <c r="E13">
        <v>87.907042826382764</v>
      </c>
      <c r="F13">
        <v>4.0000000000000003E-5</v>
      </c>
      <c r="G13">
        <f>E13/C13</f>
        <v>0.60283927568400675</v>
      </c>
      <c r="H13">
        <f>2*SQRT(1/(4*G13*F13))</f>
        <v>203.64288200694764</v>
      </c>
      <c r="I13">
        <v>1.24E-2</v>
      </c>
      <c r="J13">
        <f>E13/D13</f>
        <v>5.2636805780959936E-3</v>
      </c>
      <c r="K13">
        <f>2*SQRT(1/(4*PI()*I13*J13))</f>
        <v>69.834408299609976</v>
      </c>
    </row>
    <row r="16" spans="1:11" x14ac:dyDescent="0.2">
      <c r="C16" t="s">
        <v>321</v>
      </c>
    </row>
    <row r="17" spans="2:8" x14ac:dyDescent="0.2">
      <c r="C17" t="s">
        <v>317</v>
      </c>
      <c r="E17" t="s">
        <v>316</v>
      </c>
      <c r="G17" t="s">
        <v>315</v>
      </c>
    </row>
    <row r="18" spans="2:8" x14ac:dyDescent="0.2">
      <c r="B18" t="s">
        <v>324</v>
      </c>
      <c r="C18" t="s">
        <v>323</v>
      </c>
      <c r="D18" t="s">
        <v>322</v>
      </c>
      <c r="E18" t="s">
        <v>323</v>
      </c>
      <c r="F18" t="s">
        <v>322</v>
      </c>
      <c r="G18" t="s">
        <v>323</v>
      </c>
      <c r="H18" t="s">
        <v>322</v>
      </c>
    </row>
    <row r="19" spans="2:8" x14ac:dyDescent="0.2">
      <c r="B19" t="s">
        <v>318</v>
      </c>
      <c r="C19">
        <v>3754.0526449322297</v>
      </c>
      <c r="D19">
        <v>613.12655711840034</v>
      </c>
      <c r="E19">
        <v>1660.3742321343132</v>
      </c>
      <c r="F19">
        <v>271.17881201023943</v>
      </c>
      <c r="G19">
        <v>743.59866767045423</v>
      </c>
      <c r="H19">
        <v>121.44744203363342</v>
      </c>
    </row>
    <row r="20" spans="2:8" x14ac:dyDescent="0.2">
      <c r="B20" t="s">
        <v>265</v>
      </c>
      <c r="C20">
        <v>1453.9383374608428</v>
      </c>
      <c r="D20">
        <v>506.83480505319136</v>
      </c>
      <c r="E20">
        <v>643.06017495281219</v>
      </c>
      <c r="F20">
        <v>224.16719472359151</v>
      </c>
      <c r="G20">
        <v>287.99452561496929</v>
      </c>
      <c r="H20">
        <v>100.39328731187017</v>
      </c>
    </row>
    <row r="21" spans="2:8" x14ac:dyDescent="0.2">
      <c r="B21" t="s">
        <v>319</v>
      </c>
      <c r="C21">
        <v>1028.089657845657</v>
      </c>
      <c r="D21">
        <v>352.55851924228062</v>
      </c>
      <c r="E21">
        <v>454.71221042014116</v>
      </c>
      <c r="F21">
        <v>155.93257102015943</v>
      </c>
      <c r="G21">
        <v>203.64288200694764</v>
      </c>
      <c r="H21">
        <v>69.834408299609976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E2" sqref="E2"/>
    </sheetView>
  </sheetViews>
  <sheetFormatPr baseColWidth="10" defaultRowHeight="15" x14ac:dyDescent="0.2"/>
  <cols>
    <col min="1" max="1" width="16.44140625" customWidth="1"/>
    <col min="5" max="5" width="16.6640625" customWidth="1"/>
  </cols>
  <sheetData>
    <row r="1" spans="1:7" x14ac:dyDescent="0.2">
      <c r="A1" t="s">
        <v>25</v>
      </c>
      <c r="C1" t="s">
        <v>26</v>
      </c>
    </row>
    <row r="2" spans="1:7" x14ac:dyDescent="0.2">
      <c r="A2" t="s">
        <v>134</v>
      </c>
      <c r="E2" t="s">
        <v>218</v>
      </c>
    </row>
    <row r="3" spans="1:7" x14ac:dyDescent="0.2">
      <c r="A3" t="s">
        <v>23</v>
      </c>
      <c r="B3" t="s">
        <v>24</v>
      </c>
      <c r="E3" t="s">
        <v>23</v>
      </c>
      <c r="F3" t="s">
        <v>24</v>
      </c>
      <c r="G3" t="s">
        <v>135</v>
      </c>
    </row>
    <row r="4" spans="1:7" x14ac:dyDescent="0.2">
      <c r="A4" t="s">
        <v>2</v>
      </c>
      <c r="B4">
        <v>0.55469999999999997</v>
      </c>
      <c r="E4" t="s">
        <v>2</v>
      </c>
      <c r="F4">
        <v>0.77680000000000005</v>
      </c>
      <c r="G4">
        <v>1</v>
      </c>
    </row>
    <row r="5" spans="1:7" x14ac:dyDescent="0.2">
      <c r="A5" t="s">
        <v>3</v>
      </c>
      <c r="B5">
        <v>1</v>
      </c>
      <c r="E5" t="s">
        <v>3</v>
      </c>
      <c r="F5">
        <v>1</v>
      </c>
      <c r="G5">
        <v>1</v>
      </c>
    </row>
    <row r="6" spans="1:7" x14ac:dyDescent="0.2">
      <c r="A6" t="s">
        <v>4</v>
      </c>
      <c r="B6">
        <v>1</v>
      </c>
      <c r="E6" t="s">
        <v>4</v>
      </c>
      <c r="F6">
        <v>1</v>
      </c>
      <c r="G6">
        <v>1</v>
      </c>
    </row>
    <row r="7" spans="1:7" x14ac:dyDescent="0.2">
      <c r="A7" t="s">
        <v>5</v>
      </c>
      <c r="B7">
        <v>1</v>
      </c>
      <c r="E7" t="s">
        <v>5</v>
      </c>
      <c r="F7">
        <v>0.62170000000000003</v>
      </c>
      <c r="G7">
        <v>1</v>
      </c>
    </row>
    <row r="8" spans="1:7" x14ac:dyDescent="0.2">
      <c r="A8" t="s">
        <v>6</v>
      </c>
      <c r="B8">
        <v>0.54949999999999999</v>
      </c>
      <c r="E8" t="s">
        <v>6</v>
      </c>
      <c r="F8">
        <v>0.375</v>
      </c>
      <c r="G8">
        <v>1</v>
      </c>
    </row>
    <row r="9" spans="1:7" x14ac:dyDescent="0.2">
      <c r="A9" t="s">
        <v>7</v>
      </c>
      <c r="B9">
        <v>1</v>
      </c>
      <c r="E9" t="s">
        <v>7</v>
      </c>
      <c r="F9">
        <v>0.40860000000000002</v>
      </c>
      <c r="G9">
        <v>1</v>
      </c>
    </row>
    <row r="10" spans="1:7" x14ac:dyDescent="0.2">
      <c r="A10" t="s">
        <v>8</v>
      </c>
      <c r="B10">
        <v>1</v>
      </c>
      <c r="E10" t="s">
        <v>8</v>
      </c>
      <c r="F10">
        <v>0.64780000000000004</v>
      </c>
      <c r="G10">
        <v>1</v>
      </c>
    </row>
    <row r="11" spans="1:7" x14ac:dyDescent="0.2">
      <c r="A11" t="s">
        <v>9</v>
      </c>
      <c r="B11">
        <v>1</v>
      </c>
      <c r="E11" t="s">
        <v>9</v>
      </c>
      <c r="F11">
        <v>0.68159999999999998</v>
      </c>
      <c r="G11">
        <v>1</v>
      </c>
    </row>
    <row r="12" spans="1:7" x14ac:dyDescent="0.2">
      <c r="A12" t="s">
        <v>10</v>
      </c>
      <c r="B12">
        <v>1</v>
      </c>
      <c r="E12" t="s">
        <v>10</v>
      </c>
      <c r="F12">
        <v>0.99860000000000004</v>
      </c>
      <c r="G12">
        <v>1</v>
      </c>
    </row>
    <row r="13" spans="1:7" x14ac:dyDescent="0.2">
      <c r="A13" t="s">
        <v>11</v>
      </c>
      <c r="B13">
        <v>0.11169999999999999</v>
      </c>
      <c r="E13" t="s">
        <v>11</v>
      </c>
      <c r="F13">
        <v>0.58830000000000005</v>
      </c>
      <c r="G13">
        <v>1</v>
      </c>
    </row>
    <row r="14" spans="1:7" x14ac:dyDescent="0.2">
      <c r="A14" t="s">
        <v>12</v>
      </c>
      <c r="B14">
        <v>1</v>
      </c>
      <c r="E14" t="s">
        <v>12</v>
      </c>
      <c r="F14">
        <v>0.81430000000000002</v>
      </c>
      <c r="G14">
        <v>1</v>
      </c>
    </row>
    <row r="15" spans="1:7" x14ac:dyDescent="0.2">
      <c r="A15" t="s">
        <v>13</v>
      </c>
      <c r="B15">
        <v>1</v>
      </c>
      <c r="E15" t="s">
        <v>13</v>
      </c>
      <c r="F15">
        <v>0.43740000000000001</v>
      </c>
      <c r="G15">
        <v>1</v>
      </c>
    </row>
    <row r="16" spans="1:7" x14ac:dyDescent="0.2">
      <c r="A16" t="s">
        <v>14</v>
      </c>
      <c r="B16">
        <v>1</v>
      </c>
      <c r="E16" t="s">
        <v>14</v>
      </c>
      <c r="F16">
        <v>0.71440000000000003</v>
      </c>
      <c r="G16">
        <v>1</v>
      </c>
    </row>
    <row r="17" spans="1:7" x14ac:dyDescent="0.2">
      <c r="A17" t="s">
        <v>15</v>
      </c>
      <c r="B17">
        <v>1</v>
      </c>
      <c r="E17" t="s">
        <v>15</v>
      </c>
      <c r="F17">
        <v>0.8458</v>
      </c>
      <c r="G17">
        <v>1</v>
      </c>
    </row>
    <row r="18" spans="1:7" x14ac:dyDescent="0.2">
      <c r="A18" t="s">
        <v>16</v>
      </c>
      <c r="B18">
        <v>0.32750000000000001</v>
      </c>
      <c r="E18" t="s">
        <v>16</v>
      </c>
      <c r="F18">
        <v>0.59660000000000002</v>
      </c>
      <c r="G18">
        <v>1</v>
      </c>
    </row>
    <row r="19" spans="1:7" x14ac:dyDescent="0.2">
      <c r="A19" t="s">
        <v>17</v>
      </c>
      <c r="B19">
        <v>1</v>
      </c>
      <c r="E19" t="s">
        <v>17</v>
      </c>
      <c r="F19">
        <v>0.55959999999999999</v>
      </c>
      <c r="G19">
        <v>1</v>
      </c>
    </row>
    <row r="20" spans="1:7" x14ac:dyDescent="0.2">
      <c r="A20" t="s">
        <v>18</v>
      </c>
      <c r="B20">
        <v>1</v>
      </c>
      <c r="E20" t="s">
        <v>18</v>
      </c>
      <c r="F20">
        <v>0.53400000000000003</v>
      </c>
      <c r="G20">
        <v>1</v>
      </c>
    </row>
    <row r="21" spans="1:7" x14ac:dyDescent="0.2">
      <c r="A21" t="s">
        <v>19</v>
      </c>
      <c r="B21">
        <v>1</v>
      </c>
      <c r="E21" t="s">
        <v>19</v>
      </c>
      <c r="F21">
        <v>0.87749999999999995</v>
      </c>
      <c r="G21">
        <v>1</v>
      </c>
    </row>
    <row r="22" spans="1:7" x14ac:dyDescent="0.2">
      <c r="A22" t="s">
        <v>20</v>
      </c>
      <c r="B22">
        <v>0.33550000000000002</v>
      </c>
      <c r="E22" t="s">
        <v>20</v>
      </c>
      <c r="F22">
        <v>6.7500000000000004E-2</v>
      </c>
      <c r="G22">
        <v>1</v>
      </c>
    </row>
    <row r="23" spans="1:7" x14ac:dyDescent="0.2">
      <c r="A23" t="s">
        <v>21</v>
      </c>
      <c r="B23">
        <v>0.33560000000000001</v>
      </c>
      <c r="E23" t="s">
        <v>21</v>
      </c>
      <c r="F23">
        <v>4.7500000000000001E-2</v>
      </c>
      <c r="G23">
        <v>1</v>
      </c>
    </row>
    <row r="24" spans="1:7" x14ac:dyDescent="0.2">
      <c r="A24" t="s">
        <v>22</v>
      </c>
      <c r="B24">
        <v>1</v>
      </c>
      <c r="E24" t="s">
        <v>22</v>
      </c>
      <c r="F24">
        <v>0.96360000000000001</v>
      </c>
      <c r="G24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3"/>
  <sheetViews>
    <sheetView topLeftCell="X1" workbookViewId="0">
      <selection activeCell="Z1" sqref="Z1:AA8"/>
    </sheetView>
  </sheetViews>
  <sheetFormatPr baseColWidth="10" defaultRowHeight="15" x14ac:dyDescent="0.2"/>
  <sheetData>
    <row r="1" spans="1:34" x14ac:dyDescent="0.2">
      <c r="A1" t="s">
        <v>120</v>
      </c>
      <c r="B1" t="s">
        <v>121</v>
      </c>
      <c r="C1" t="s">
        <v>50</v>
      </c>
      <c r="D1" t="s">
        <v>52</v>
      </c>
      <c r="E1" t="s">
        <v>53</v>
      </c>
      <c r="F1" t="s">
        <v>54</v>
      </c>
      <c r="G1" t="s">
        <v>117</v>
      </c>
      <c r="H1">
        <v>0</v>
      </c>
      <c r="I1" t="s">
        <v>55</v>
      </c>
      <c r="J1" t="s">
        <v>57</v>
      </c>
      <c r="K1" t="s">
        <v>58</v>
      </c>
      <c r="M1" t="s">
        <v>56</v>
      </c>
      <c r="N1" t="s">
        <v>50</v>
      </c>
      <c r="O1" t="s">
        <v>51</v>
      </c>
      <c r="P1" t="s">
        <v>53</v>
      </c>
      <c r="Q1" t="s">
        <v>54</v>
      </c>
      <c r="R1" t="s">
        <v>55</v>
      </c>
      <c r="S1" t="s">
        <v>57</v>
      </c>
      <c r="T1" t="s">
        <v>58</v>
      </c>
      <c r="V1" t="s">
        <v>50</v>
      </c>
      <c r="W1" t="s">
        <v>51</v>
      </c>
      <c r="X1" t="s">
        <v>52</v>
      </c>
      <c r="Z1" t="s">
        <v>50</v>
      </c>
      <c r="AA1" t="s">
        <v>60</v>
      </c>
      <c r="AB1" t="s">
        <v>52</v>
      </c>
      <c r="AH1" t="s">
        <v>117</v>
      </c>
    </row>
    <row r="2" spans="1:34" x14ac:dyDescent="0.2">
      <c r="A2">
        <v>8.9999999999999998E-4</v>
      </c>
      <c r="B2">
        <f>IF(A2&gt;0.5,(1-A2)*2,A2*2)</f>
        <v>1.8E-3</v>
      </c>
      <c r="C2" t="s">
        <v>40</v>
      </c>
      <c r="D2">
        <v>0.22900000000000001</v>
      </c>
      <c r="E2">
        <f>D2-J2*I2</f>
        <v>5.7088449535129399E-2</v>
      </c>
      <c r="F2">
        <f>D2+J2*I2</f>
        <v>0.40091155046487059</v>
      </c>
      <c r="G2">
        <v>0.21299999999999999</v>
      </c>
      <c r="H2">
        <v>0</v>
      </c>
      <c r="I2">
        <v>8.5999999999999993E-2</v>
      </c>
      <c r="J2">
        <f>TINV(0.05,K2-1)</f>
        <v>1.9989715170333793</v>
      </c>
      <c r="K2">
        <v>63</v>
      </c>
      <c r="M2">
        <v>0.16839999999999999</v>
      </c>
      <c r="N2" t="s">
        <v>40</v>
      </c>
      <c r="O2">
        <v>2E-3</v>
      </c>
      <c r="P2">
        <f>O2-S2*R2</f>
        <v>-0.1399269777093699</v>
      </c>
      <c r="Q2">
        <f>O2+S2*R2</f>
        <v>0.14392697770936991</v>
      </c>
      <c r="R2">
        <v>7.0999999999999994E-2</v>
      </c>
      <c r="S2">
        <f>TINV(0.05,T2-1)</f>
        <v>1.9989715170333793</v>
      </c>
      <c r="T2">
        <v>63</v>
      </c>
      <c r="V2" t="s">
        <v>40</v>
      </c>
      <c r="W2">
        <v>2E-3</v>
      </c>
      <c r="X2">
        <v>0.22900000000000001</v>
      </c>
      <c r="Z2" t="s">
        <v>40</v>
      </c>
      <c r="AA2">
        <v>30</v>
      </c>
      <c r="AB2">
        <v>0.22900000000000001</v>
      </c>
      <c r="AH2">
        <v>0.21299999999999999</v>
      </c>
    </row>
    <row r="3" spans="1:34" x14ac:dyDescent="0.2">
      <c r="A3">
        <v>8.8499999999999995E-2</v>
      </c>
      <c r="B3">
        <f t="shared" ref="B3:B9" si="0">IF(A3&gt;0.5,(1-A3)*2,A3*2)</f>
        <v>0.17699999999999999</v>
      </c>
      <c r="C3" t="s">
        <v>43</v>
      </c>
      <c r="D3">
        <v>0.11799999999999999</v>
      </c>
      <c r="E3">
        <f t="shared" ref="E3:E8" si="1">D3-J3*I3</f>
        <v>-3.7919778328603576E-2</v>
      </c>
      <c r="F3">
        <f t="shared" ref="F3:F8" si="2">D3+J3*I3</f>
        <v>0.27391977832860359</v>
      </c>
      <c r="G3">
        <v>0.27500000000000002</v>
      </c>
      <c r="H3">
        <v>0</v>
      </c>
      <c r="I3">
        <v>7.8E-2</v>
      </c>
      <c r="J3">
        <f t="shared" ref="J3:J8" si="3">TINV(0.05,K3-1)</f>
        <v>1.9989715170333793</v>
      </c>
      <c r="K3">
        <v>63</v>
      </c>
      <c r="M3">
        <v>7.3599999999999999E-2</v>
      </c>
      <c r="N3" t="s">
        <v>43</v>
      </c>
      <c r="O3">
        <v>3.5000000000000003E-2</v>
      </c>
      <c r="P3">
        <f t="shared" ref="P3:P8" si="4">O3-S3*R3</f>
        <v>-7.0945490402769096E-2</v>
      </c>
      <c r="Q3">
        <f t="shared" ref="Q3:Q8" si="5">O3+S3*R3</f>
        <v>0.1409454904027691</v>
      </c>
      <c r="R3">
        <v>5.2999999999999999E-2</v>
      </c>
      <c r="S3">
        <f t="shared" ref="S3:S8" si="6">TINV(0.05,T3-1)</f>
        <v>1.9989715170333793</v>
      </c>
      <c r="T3">
        <v>63</v>
      </c>
      <c r="V3" t="s">
        <v>43</v>
      </c>
      <c r="W3">
        <v>3.5000000000000003E-2</v>
      </c>
      <c r="X3">
        <v>0.11799999999999999</v>
      </c>
      <c r="Z3" t="s">
        <v>43</v>
      </c>
      <c r="AA3">
        <v>3</v>
      </c>
      <c r="AB3">
        <v>0.11799999999999999</v>
      </c>
      <c r="AH3">
        <v>0.27500000000000002</v>
      </c>
    </row>
    <row r="4" spans="1:34" x14ac:dyDescent="0.2">
      <c r="A4">
        <v>4.82E-2</v>
      </c>
      <c r="B4">
        <f t="shared" si="0"/>
        <v>9.64E-2</v>
      </c>
      <c r="C4" t="s">
        <v>44</v>
      </c>
      <c r="D4">
        <v>0.21199999999999999</v>
      </c>
      <c r="E4">
        <f t="shared" si="1"/>
        <v>-4.7866297214339298E-2</v>
      </c>
      <c r="F4">
        <f t="shared" si="2"/>
        <v>0.47186629721433926</v>
      </c>
      <c r="G4">
        <v>0.317</v>
      </c>
      <c r="H4">
        <v>0</v>
      </c>
      <c r="I4">
        <v>0.13</v>
      </c>
      <c r="J4">
        <f t="shared" si="3"/>
        <v>1.9989715170333793</v>
      </c>
      <c r="K4">
        <v>63</v>
      </c>
      <c r="M4">
        <v>5.9299999999999999E-2</v>
      </c>
      <c r="N4" t="s">
        <v>44</v>
      </c>
      <c r="O4">
        <v>0.108</v>
      </c>
      <c r="P4">
        <f t="shared" si="4"/>
        <v>-7.3906408050037523E-2</v>
      </c>
      <c r="Q4">
        <f t="shared" si="5"/>
        <v>0.28990640805003753</v>
      </c>
      <c r="R4">
        <v>9.0999999999999998E-2</v>
      </c>
      <c r="S4">
        <f t="shared" si="6"/>
        <v>1.9989715170333793</v>
      </c>
      <c r="T4">
        <v>63</v>
      </c>
      <c r="V4" t="s">
        <v>44</v>
      </c>
      <c r="W4">
        <v>0.108</v>
      </c>
      <c r="X4">
        <v>0.21199999999999999</v>
      </c>
      <c r="Z4" t="s">
        <v>44</v>
      </c>
      <c r="AA4">
        <v>16</v>
      </c>
      <c r="AB4">
        <v>0.21199999999999999</v>
      </c>
      <c r="AH4">
        <v>0.317</v>
      </c>
    </row>
    <row r="5" spans="1:34" x14ac:dyDescent="0.2">
      <c r="A5">
        <v>3.0000000000000001E-3</v>
      </c>
      <c r="B5">
        <f t="shared" si="0"/>
        <v>6.0000000000000001E-3</v>
      </c>
      <c r="C5" t="s">
        <v>45</v>
      </c>
      <c r="D5">
        <v>0.22800000000000001</v>
      </c>
      <c r="E5">
        <f t="shared" si="1"/>
        <v>8.8071993807663451E-2</v>
      </c>
      <c r="F5">
        <f t="shared" si="2"/>
        <v>0.36792800619233657</v>
      </c>
      <c r="G5">
        <v>7.9000000000000001E-2</v>
      </c>
      <c r="H5">
        <v>0</v>
      </c>
      <c r="I5">
        <v>7.0000000000000007E-2</v>
      </c>
      <c r="J5">
        <f t="shared" si="3"/>
        <v>1.9989715170333793</v>
      </c>
      <c r="K5">
        <v>63</v>
      </c>
      <c r="M5">
        <v>4.3999999999999997E-2</v>
      </c>
      <c r="N5" t="s">
        <v>45</v>
      </c>
      <c r="O5">
        <v>7.5999999999999998E-2</v>
      </c>
      <c r="P5">
        <f t="shared" si="4"/>
        <v>-5.5932120124203052E-2</v>
      </c>
      <c r="Q5">
        <f t="shared" si="5"/>
        <v>0.20793212012420303</v>
      </c>
      <c r="R5">
        <v>6.6000000000000003E-2</v>
      </c>
      <c r="S5">
        <f t="shared" si="6"/>
        <v>1.9989715170333793</v>
      </c>
      <c r="T5">
        <v>63</v>
      </c>
      <c r="V5" t="s">
        <v>45</v>
      </c>
      <c r="W5">
        <v>7.5999999999999998E-2</v>
      </c>
      <c r="X5">
        <v>0.22800000000000001</v>
      </c>
      <c r="Z5" t="s">
        <v>45</v>
      </c>
      <c r="AA5">
        <v>11</v>
      </c>
      <c r="AB5">
        <v>0.22800000000000001</v>
      </c>
      <c r="AH5">
        <v>7.9000000000000001E-2</v>
      </c>
    </row>
    <row r="6" spans="1:34" x14ac:dyDescent="0.2">
      <c r="A6">
        <v>4.2900000000000001E-2</v>
      </c>
      <c r="B6">
        <f t="shared" si="0"/>
        <v>8.5800000000000001E-2</v>
      </c>
      <c r="C6" t="s">
        <v>46</v>
      </c>
      <c r="D6">
        <v>0.216</v>
      </c>
      <c r="E6">
        <f t="shared" si="1"/>
        <v>5.8081250154363023E-2</v>
      </c>
      <c r="F6">
        <f t="shared" si="2"/>
        <v>0.373918749845637</v>
      </c>
      <c r="G6">
        <v>5.3999999999999999E-2</v>
      </c>
      <c r="H6">
        <v>0</v>
      </c>
      <c r="I6">
        <v>7.9000000000000001E-2</v>
      </c>
      <c r="J6">
        <f t="shared" si="3"/>
        <v>1.9989715170333793</v>
      </c>
      <c r="K6">
        <v>63</v>
      </c>
      <c r="M6">
        <v>0.76459999999999995</v>
      </c>
      <c r="N6" t="s">
        <v>46</v>
      </c>
      <c r="O6">
        <v>-5.0000000000000001E-3</v>
      </c>
      <c r="P6">
        <f t="shared" si="4"/>
        <v>-0.1309352055731029</v>
      </c>
      <c r="Q6">
        <f t="shared" si="5"/>
        <v>0.12093520557310289</v>
      </c>
      <c r="R6">
        <v>6.3E-2</v>
      </c>
      <c r="S6">
        <f t="shared" si="6"/>
        <v>1.9989715170333793</v>
      </c>
      <c r="T6">
        <v>63</v>
      </c>
      <c r="V6" t="s">
        <v>46</v>
      </c>
      <c r="W6">
        <v>-5.0000000000000001E-3</v>
      </c>
      <c r="X6">
        <v>0.216</v>
      </c>
      <c r="Z6" t="s">
        <v>46</v>
      </c>
      <c r="AA6">
        <v>13</v>
      </c>
      <c r="AB6">
        <v>0.216</v>
      </c>
      <c r="AH6">
        <v>-0.17899999999999999</v>
      </c>
    </row>
    <row r="7" spans="1:34" x14ac:dyDescent="0.2">
      <c r="A7">
        <v>0.37269999999999998</v>
      </c>
      <c r="B7">
        <f t="shared" si="0"/>
        <v>0.74539999999999995</v>
      </c>
      <c r="C7" t="s">
        <v>47</v>
      </c>
      <c r="D7">
        <v>6.4000000000000001E-2</v>
      </c>
      <c r="E7">
        <f t="shared" si="1"/>
        <v>-0.20786012631653961</v>
      </c>
      <c r="F7">
        <f t="shared" si="2"/>
        <v>0.33586012631653961</v>
      </c>
      <c r="G7">
        <v>6.4000000000000001E-2</v>
      </c>
      <c r="H7">
        <v>0</v>
      </c>
      <c r="I7">
        <v>0.13600000000000001</v>
      </c>
      <c r="J7">
        <f t="shared" si="3"/>
        <v>1.9989715170333793</v>
      </c>
      <c r="K7">
        <v>63</v>
      </c>
      <c r="M7">
        <v>0.17349999999999999</v>
      </c>
      <c r="N7" t="s">
        <v>47</v>
      </c>
      <c r="O7">
        <v>0.13600000000000001</v>
      </c>
      <c r="P7">
        <f t="shared" si="4"/>
        <v>-9.7879667492905387E-2</v>
      </c>
      <c r="Q7">
        <f t="shared" si="5"/>
        <v>0.36987966749290541</v>
      </c>
      <c r="R7">
        <v>0.11700000000000001</v>
      </c>
      <c r="S7">
        <f t="shared" si="6"/>
        <v>1.9989715170333793</v>
      </c>
      <c r="T7">
        <v>63</v>
      </c>
      <c r="V7" t="s">
        <v>47</v>
      </c>
      <c r="W7">
        <v>0.13600000000000001</v>
      </c>
      <c r="X7">
        <v>6.4000000000000001E-2</v>
      </c>
      <c r="Z7" t="s">
        <v>47</v>
      </c>
      <c r="AA7">
        <v>20</v>
      </c>
      <c r="AB7">
        <v>6.4000000000000001E-2</v>
      </c>
      <c r="AH7">
        <v>6.4000000000000001E-2</v>
      </c>
    </row>
    <row r="8" spans="1:34" x14ac:dyDescent="0.2">
      <c r="A8">
        <v>0.49769999999999998</v>
      </c>
      <c r="B8">
        <f t="shared" si="0"/>
        <v>0.99539999999999995</v>
      </c>
      <c r="C8" t="s">
        <v>48</v>
      </c>
      <c r="D8">
        <v>-3.5000000000000003E-2</v>
      </c>
      <c r="E8">
        <f t="shared" si="1"/>
        <v>-0.19291874984563698</v>
      </c>
      <c r="F8">
        <f t="shared" si="2"/>
        <v>0.12291874984563697</v>
      </c>
      <c r="G8">
        <v>-3.5000000000000003E-2</v>
      </c>
      <c r="H8">
        <v>0</v>
      </c>
      <c r="I8">
        <v>7.9000000000000001E-2</v>
      </c>
      <c r="J8">
        <f t="shared" si="3"/>
        <v>1.9989715170333793</v>
      </c>
      <c r="K8">
        <v>63</v>
      </c>
      <c r="M8">
        <v>0.37630000000000002</v>
      </c>
      <c r="N8" t="s">
        <v>48</v>
      </c>
      <c r="O8">
        <v>4.0000000000000001E-3</v>
      </c>
      <c r="P8">
        <f t="shared" si="4"/>
        <v>-8.7952689783535445E-2</v>
      </c>
      <c r="Q8">
        <f t="shared" si="5"/>
        <v>9.5952689783535453E-2</v>
      </c>
      <c r="R8">
        <v>4.5999999999999999E-2</v>
      </c>
      <c r="S8">
        <f t="shared" si="6"/>
        <v>1.9989715170333793</v>
      </c>
      <c r="T8">
        <v>63</v>
      </c>
      <c r="V8" t="s">
        <v>48</v>
      </c>
      <c r="W8">
        <v>4.0000000000000001E-3</v>
      </c>
      <c r="X8">
        <v>-3.5000000000000003E-2</v>
      </c>
      <c r="Z8" t="s">
        <v>48</v>
      </c>
      <c r="AA8">
        <v>6</v>
      </c>
      <c r="AB8">
        <v>-3.5000000000000003E-2</v>
      </c>
      <c r="AH8">
        <v>-3.5000000000000003E-2</v>
      </c>
    </row>
    <row r="9" spans="1:34" x14ac:dyDescent="0.2">
      <c r="A9">
        <v>1E-4</v>
      </c>
      <c r="B9">
        <f t="shared" si="0"/>
        <v>2.0000000000000001E-4</v>
      </c>
      <c r="C9" t="s">
        <v>42</v>
      </c>
      <c r="D9">
        <v>0.155</v>
      </c>
      <c r="E9">
        <v>7.2999999999999995E-2</v>
      </c>
      <c r="F9">
        <v>0.21299999999999999</v>
      </c>
      <c r="G9">
        <v>0.114</v>
      </c>
      <c r="H9">
        <v>0</v>
      </c>
      <c r="M9">
        <v>8.0999999999999996E-3</v>
      </c>
      <c r="N9" t="s">
        <v>42</v>
      </c>
      <c r="O9">
        <v>4.3999999999999997E-2</v>
      </c>
      <c r="P9">
        <v>1.2999999999999999E-2</v>
      </c>
      <c r="Q9">
        <v>8.1000000000000003E-2</v>
      </c>
      <c r="AH9">
        <v>0.114</v>
      </c>
    </row>
    <row r="10" spans="1:34" x14ac:dyDescent="0.2">
      <c r="V10" t="s">
        <v>122</v>
      </c>
      <c r="Z10" t="s">
        <v>122</v>
      </c>
    </row>
    <row r="11" spans="1:34" x14ac:dyDescent="0.2">
      <c r="A11" t="s">
        <v>49</v>
      </c>
      <c r="C11" t="s">
        <v>41</v>
      </c>
      <c r="D11" t="s">
        <v>31</v>
      </c>
      <c r="E11" t="s">
        <v>59</v>
      </c>
    </row>
    <row r="12" spans="1:34" x14ac:dyDescent="0.2">
      <c r="B12" t="s">
        <v>55</v>
      </c>
      <c r="C12">
        <v>1.9E-2</v>
      </c>
      <c r="D12">
        <v>4.1000000000000002E-2</v>
      </c>
      <c r="E12">
        <f>D12/C12</f>
        <v>2.1578947368421053</v>
      </c>
      <c r="V12" t="s">
        <v>127</v>
      </c>
      <c r="Z12" t="s">
        <v>128</v>
      </c>
    </row>
    <row r="13" spans="1:34" x14ac:dyDescent="0.2">
      <c r="V13" t="s">
        <v>123</v>
      </c>
      <c r="Z13" t="s">
        <v>124</v>
      </c>
    </row>
    <row r="14" spans="1:34" x14ac:dyDescent="0.2">
      <c r="V14" t="s">
        <v>129</v>
      </c>
      <c r="Z14" t="s">
        <v>129</v>
      </c>
    </row>
    <row r="15" spans="1:34" x14ac:dyDescent="0.2">
      <c r="V15" t="s">
        <v>130</v>
      </c>
      <c r="Z15" t="s">
        <v>130</v>
      </c>
    </row>
    <row r="16" spans="1:34" x14ac:dyDescent="0.2">
      <c r="V16" t="s">
        <v>125</v>
      </c>
      <c r="Z16" t="s">
        <v>125</v>
      </c>
    </row>
    <row r="17" spans="1:28" x14ac:dyDescent="0.2">
      <c r="V17">
        <v>-0.35714289999999999</v>
      </c>
      <c r="Z17">
        <v>0.42857139999999999</v>
      </c>
    </row>
    <row r="30" spans="1:28" x14ac:dyDescent="0.2">
      <c r="A30" t="s">
        <v>126</v>
      </c>
    </row>
    <row r="32" spans="1:28" x14ac:dyDescent="0.2">
      <c r="A32" t="s">
        <v>56</v>
      </c>
      <c r="B32" t="s">
        <v>121</v>
      </c>
      <c r="C32" t="s">
        <v>50</v>
      </c>
      <c r="D32" t="s">
        <v>52</v>
      </c>
      <c r="E32" t="s">
        <v>53</v>
      </c>
      <c r="F32" t="s">
        <v>54</v>
      </c>
      <c r="G32">
        <v>0</v>
      </c>
      <c r="H32" t="s">
        <v>55</v>
      </c>
      <c r="I32" t="s">
        <v>57</v>
      </c>
      <c r="J32" t="s">
        <v>58</v>
      </c>
      <c r="M32" t="s">
        <v>56</v>
      </c>
      <c r="N32" t="s">
        <v>50</v>
      </c>
      <c r="O32" t="s">
        <v>51</v>
      </c>
      <c r="P32" t="s">
        <v>53</v>
      </c>
      <c r="Q32" t="s">
        <v>54</v>
      </c>
      <c r="R32" t="s">
        <v>55</v>
      </c>
      <c r="S32" t="s">
        <v>57</v>
      </c>
      <c r="T32" t="s">
        <v>58</v>
      </c>
      <c r="V32" t="s">
        <v>50</v>
      </c>
      <c r="W32" t="s">
        <v>51</v>
      </c>
      <c r="X32" t="s">
        <v>52</v>
      </c>
      <c r="Z32" t="s">
        <v>50</v>
      </c>
      <c r="AA32" t="s">
        <v>60</v>
      </c>
      <c r="AB32" t="s">
        <v>52</v>
      </c>
    </row>
    <row r="33" spans="1:28" x14ac:dyDescent="0.2">
      <c r="A33">
        <v>5.0000000000000001E-4</v>
      </c>
      <c r="B33">
        <f>IF(A33&gt;0.5,(1-A33)*2,A33*2)</f>
        <v>1E-3</v>
      </c>
      <c r="C33" t="s">
        <v>40</v>
      </c>
      <c r="D33">
        <v>0.22900000000000001</v>
      </c>
      <c r="E33">
        <f t="shared" ref="E33:E39" si="7">D33-I33*H33</f>
        <v>5.7088449535129399E-2</v>
      </c>
      <c r="F33">
        <f t="shared" ref="F33:F39" si="8">D33+I33*H33</f>
        <v>0.40091155046487059</v>
      </c>
      <c r="G33">
        <v>0</v>
      </c>
      <c r="H33">
        <v>8.5999999999999993E-2</v>
      </c>
      <c r="I33">
        <f>TINV(0.05,J33-1)</f>
        <v>1.9989715170333793</v>
      </c>
      <c r="J33">
        <v>63</v>
      </c>
      <c r="M33">
        <v>0.17080000000000001</v>
      </c>
      <c r="N33" t="s">
        <v>40</v>
      </c>
      <c r="O33">
        <v>2E-3</v>
      </c>
      <c r="P33">
        <f>O33-S33*R33</f>
        <v>-0.1399269777093699</v>
      </c>
      <c r="Q33">
        <f>O33+S33*R33</f>
        <v>0.14392697770936991</v>
      </c>
      <c r="R33">
        <v>7.0999999999999994E-2</v>
      </c>
      <c r="S33">
        <f>TINV(0.05,T33-1)</f>
        <v>1.9989715170333793</v>
      </c>
      <c r="T33">
        <v>63</v>
      </c>
      <c r="V33" t="s">
        <v>40</v>
      </c>
      <c r="W33">
        <v>2E-3</v>
      </c>
      <c r="X33">
        <v>0.22900000000000001</v>
      </c>
      <c r="Z33" t="s">
        <v>40</v>
      </c>
      <c r="AA33">
        <v>30</v>
      </c>
      <c r="AB33">
        <v>0.22900000000000001</v>
      </c>
    </row>
    <row r="34" spans="1:28" x14ac:dyDescent="0.2">
      <c r="A34">
        <v>9.4399999999999998E-2</v>
      </c>
      <c r="B34">
        <f t="shared" ref="B34:B40" si="9">IF(A34&gt;0.5,(1-A34)*2,A34*2)</f>
        <v>0.1888</v>
      </c>
      <c r="C34" t="s">
        <v>43</v>
      </c>
      <c r="D34">
        <v>0.11799999999999999</v>
      </c>
      <c r="E34">
        <f t="shared" si="7"/>
        <v>-3.7919778328603576E-2</v>
      </c>
      <c r="F34">
        <f t="shared" si="8"/>
        <v>0.27391977832860359</v>
      </c>
      <c r="G34">
        <v>0</v>
      </c>
      <c r="H34">
        <v>7.8E-2</v>
      </c>
      <c r="I34">
        <f t="shared" ref="I34:I39" si="10">TINV(0.05,J34-1)</f>
        <v>1.9989715170333793</v>
      </c>
      <c r="J34">
        <v>63</v>
      </c>
      <c r="M34">
        <v>7.46E-2</v>
      </c>
      <c r="N34" t="s">
        <v>43</v>
      </c>
      <c r="O34">
        <v>3.5000000000000003E-2</v>
      </c>
      <c r="P34">
        <f t="shared" ref="P34:P39" si="11">O34-S34*R34</f>
        <v>-7.0945490402769096E-2</v>
      </c>
      <c r="Q34">
        <f t="shared" ref="Q34:Q39" si="12">O34+S34*R34</f>
        <v>0.1409454904027691</v>
      </c>
      <c r="R34">
        <v>5.2999999999999999E-2</v>
      </c>
      <c r="S34">
        <f t="shared" ref="S34:S39" si="13">TINV(0.05,T34-1)</f>
        <v>1.9989715170333793</v>
      </c>
      <c r="T34">
        <v>63</v>
      </c>
      <c r="V34" t="s">
        <v>43</v>
      </c>
      <c r="W34">
        <v>3.5000000000000003E-2</v>
      </c>
      <c r="X34">
        <v>0.11799999999999999</v>
      </c>
      <c r="Z34" t="s">
        <v>43</v>
      </c>
      <c r="AA34">
        <v>3</v>
      </c>
      <c r="AB34">
        <v>0.11799999999999999</v>
      </c>
    </row>
    <row r="35" spans="1:28" x14ac:dyDescent="0.2">
      <c r="A35">
        <v>4.82E-2</v>
      </c>
      <c r="B35">
        <f t="shared" si="9"/>
        <v>9.64E-2</v>
      </c>
      <c r="C35" t="s">
        <v>44</v>
      </c>
      <c r="D35">
        <v>0.21199999999999999</v>
      </c>
      <c r="E35">
        <f t="shared" si="7"/>
        <v>-4.7866297214339298E-2</v>
      </c>
      <c r="F35">
        <f t="shared" si="8"/>
        <v>0.47186629721433926</v>
      </c>
      <c r="G35">
        <v>0</v>
      </c>
      <c r="H35">
        <v>0.13</v>
      </c>
      <c r="I35">
        <f t="shared" si="10"/>
        <v>1.9989715170333793</v>
      </c>
      <c r="J35">
        <v>63</v>
      </c>
      <c r="M35">
        <v>5.5800000000000002E-2</v>
      </c>
      <c r="N35" t="s">
        <v>44</v>
      </c>
      <c r="O35">
        <v>0.108</v>
      </c>
      <c r="P35">
        <f t="shared" si="11"/>
        <v>-7.3906408050037523E-2</v>
      </c>
      <c r="Q35">
        <f t="shared" si="12"/>
        <v>0.28990640805003753</v>
      </c>
      <c r="R35">
        <v>9.0999999999999998E-2</v>
      </c>
      <c r="S35">
        <f t="shared" si="13"/>
        <v>1.9989715170333793</v>
      </c>
      <c r="T35">
        <v>63</v>
      </c>
      <c r="V35" t="s">
        <v>44</v>
      </c>
      <c r="W35">
        <v>0.108</v>
      </c>
      <c r="X35">
        <v>0.21199999999999999</v>
      </c>
      <c r="Z35" t="s">
        <v>44</v>
      </c>
      <c r="AA35">
        <v>16</v>
      </c>
      <c r="AB35">
        <v>0.21199999999999999</v>
      </c>
    </row>
    <row r="36" spans="1:28" x14ac:dyDescent="0.2">
      <c r="A36">
        <v>0.39760000000000001</v>
      </c>
      <c r="B36">
        <f t="shared" si="9"/>
        <v>0.79520000000000002</v>
      </c>
      <c r="C36" t="s">
        <v>45</v>
      </c>
      <c r="D36">
        <v>7.9000000000000001E-2</v>
      </c>
      <c r="E36">
        <f t="shared" si="7"/>
        <v>-0.15887761052697214</v>
      </c>
      <c r="F36">
        <f t="shared" si="8"/>
        <v>0.31687761052697211</v>
      </c>
      <c r="G36">
        <v>0</v>
      </c>
      <c r="H36">
        <v>0.11899999999999999</v>
      </c>
      <c r="I36">
        <f t="shared" si="10"/>
        <v>1.9989715170333793</v>
      </c>
      <c r="J36">
        <v>63</v>
      </c>
      <c r="M36">
        <v>0.15670000000000001</v>
      </c>
      <c r="N36" t="s">
        <v>45</v>
      </c>
      <c r="O36">
        <v>0.112</v>
      </c>
      <c r="P36">
        <f t="shared" si="11"/>
        <v>-9.5893037771471443E-2</v>
      </c>
      <c r="Q36">
        <f t="shared" si="12"/>
        <v>0.31989303777147143</v>
      </c>
      <c r="R36">
        <v>0.104</v>
      </c>
      <c r="S36">
        <f t="shared" si="13"/>
        <v>1.9989715170333793</v>
      </c>
      <c r="T36">
        <v>63</v>
      </c>
      <c r="V36" t="s">
        <v>45</v>
      </c>
      <c r="W36">
        <v>0.112</v>
      </c>
      <c r="X36">
        <v>7.9000000000000001E-2</v>
      </c>
      <c r="Z36" t="s">
        <v>45</v>
      </c>
      <c r="AA36">
        <v>11</v>
      </c>
      <c r="AB36">
        <v>7.9000000000000001E-2</v>
      </c>
    </row>
    <row r="37" spans="1:28" x14ac:dyDescent="0.2">
      <c r="A37">
        <v>0.99990000000000001</v>
      </c>
      <c r="B37">
        <f t="shared" si="9"/>
        <v>1.9999999999997797E-4</v>
      </c>
      <c r="C37" t="s">
        <v>46</v>
      </c>
      <c r="D37">
        <v>5.3999999999999999E-2</v>
      </c>
      <c r="E37">
        <f t="shared" si="7"/>
        <v>-9.9920806811570201E-2</v>
      </c>
      <c r="F37">
        <f t="shared" si="8"/>
        <v>0.20792080681157019</v>
      </c>
      <c r="G37">
        <v>0</v>
      </c>
      <c r="H37">
        <v>7.6999999999999999E-2</v>
      </c>
      <c r="I37">
        <f t="shared" si="10"/>
        <v>1.9989715170333793</v>
      </c>
      <c r="J37">
        <v>63</v>
      </c>
      <c r="M37">
        <v>0.18260000000000001</v>
      </c>
      <c r="N37" t="s">
        <v>46</v>
      </c>
      <c r="O37">
        <v>-3.7999999999999999E-2</v>
      </c>
      <c r="P37">
        <f t="shared" si="11"/>
        <v>-0.16193623405606952</v>
      </c>
      <c r="Q37">
        <f t="shared" si="12"/>
        <v>8.593623405606951E-2</v>
      </c>
      <c r="R37">
        <v>6.2E-2</v>
      </c>
      <c r="S37">
        <f t="shared" si="13"/>
        <v>1.9989715170333793</v>
      </c>
      <c r="T37">
        <v>63</v>
      </c>
      <c r="V37" t="s">
        <v>46</v>
      </c>
      <c r="W37">
        <v>-3.7999999999999999E-2</v>
      </c>
      <c r="X37">
        <v>-0.17899999999999999</v>
      </c>
      <c r="Z37" t="s">
        <v>46</v>
      </c>
      <c r="AA37">
        <v>13</v>
      </c>
      <c r="AB37">
        <v>5.3999999999999999E-2</v>
      </c>
    </row>
    <row r="38" spans="1:28" x14ac:dyDescent="0.2">
      <c r="A38">
        <v>0.37809999999999999</v>
      </c>
      <c r="B38">
        <f t="shared" si="9"/>
        <v>0.75619999999999998</v>
      </c>
      <c r="C38" t="s">
        <v>47</v>
      </c>
      <c r="D38">
        <v>6.4000000000000001E-2</v>
      </c>
      <c r="E38">
        <f t="shared" si="7"/>
        <v>-0.20786012631653961</v>
      </c>
      <c r="F38">
        <f t="shared" si="8"/>
        <v>0.33586012631653961</v>
      </c>
      <c r="G38">
        <v>0</v>
      </c>
      <c r="H38">
        <v>0.13600000000000001</v>
      </c>
      <c r="I38">
        <f t="shared" si="10"/>
        <v>1.9989715170333793</v>
      </c>
      <c r="J38">
        <v>63</v>
      </c>
      <c r="M38">
        <v>0.17660000000000001</v>
      </c>
      <c r="N38" t="s">
        <v>47</v>
      </c>
      <c r="O38">
        <v>0.13600000000000001</v>
      </c>
      <c r="P38">
        <f t="shared" si="11"/>
        <v>-9.7879667492905387E-2</v>
      </c>
      <c r="Q38">
        <f t="shared" si="12"/>
        <v>0.36987966749290541</v>
      </c>
      <c r="R38">
        <v>0.11700000000000001</v>
      </c>
      <c r="S38">
        <f t="shared" si="13"/>
        <v>1.9989715170333793</v>
      </c>
      <c r="T38">
        <v>63</v>
      </c>
      <c r="V38" t="s">
        <v>47</v>
      </c>
      <c r="W38">
        <v>0.13600000000000001</v>
      </c>
      <c r="X38">
        <v>6.4000000000000001E-2</v>
      </c>
      <c r="Z38" t="s">
        <v>47</v>
      </c>
      <c r="AA38">
        <v>20</v>
      </c>
      <c r="AB38">
        <v>6.4000000000000001E-2</v>
      </c>
    </row>
    <row r="39" spans="1:28" x14ac:dyDescent="0.2">
      <c r="A39">
        <v>0.49080000000000001</v>
      </c>
      <c r="B39">
        <f t="shared" si="9"/>
        <v>0.98160000000000003</v>
      </c>
      <c r="C39" t="s">
        <v>48</v>
      </c>
      <c r="D39">
        <v>-3.5000000000000003E-2</v>
      </c>
      <c r="E39">
        <f t="shared" si="7"/>
        <v>-0.19291874984563698</v>
      </c>
      <c r="F39">
        <f t="shared" si="8"/>
        <v>0.12291874984563697</v>
      </c>
      <c r="G39">
        <v>0</v>
      </c>
      <c r="H39">
        <v>7.9000000000000001E-2</v>
      </c>
      <c r="I39">
        <f t="shared" si="10"/>
        <v>1.9989715170333793</v>
      </c>
      <c r="J39">
        <v>63</v>
      </c>
      <c r="M39">
        <v>0.37190000000000001</v>
      </c>
      <c r="N39" t="s">
        <v>48</v>
      </c>
      <c r="O39">
        <v>4.0000000000000001E-3</v>
      </c>
      <c r="P39">
        <f t="shared" si="11"/>
        <v>-8.7952689783535445E-2</v>
      </c>
      <c r="Q39">
        <f t="shared" si="12"/>
        <v>9.5952689783535453E-2</v>
      </c>
      <c r="R39">
        <v>4.5999999999999999E-2</v>
      </c>
      <c r="S39">
        <f t="shared" si="13"/>
        <v>1.9989715170333793</v>
      </c>
      <c r="T39">
        <v>63</v>
      </c>
      <c r="V39" t="s">
        <v>48</v>
      </c>
      <c r="W39">
        <v>4.0000000000000001E-3</v>
      </c>
      <c r="X39">
        <v>-3.5000000000000003E-2</v>
      </c>
      <c r="Z39" t="s">
        <v>48</v>
      </c>
      <c r="AA39">
        <v>6</v>
      </c>
      <c r="AB39">
        <v>-3.5000000000000003E-2</v>
      </c>
    </row>
    <row r="40" spans="1:28" x14ac:dyDescent="0.2">
      <c r="A40">
        <v>2.9999999999999997E-4</v>
      </c>
      <c r="B40">
        <f t="shared" si="9"/>
        <v>5.9999999999999995E-4</v>
      </c>
      <c r="C40" t="s">
        <v>42</v>
      </c>
      <c r="D40">
        <v>0.10199999999999999</v>
      </c>
      <c r="E40">
        <v>3.4000000000000002E-2</v>
      </c>
      <c r="F40">
        <v>0.17699999999999999</v>
      </c>
      <c r="M40">
        <v>2.3E-3</v>
      </c>
      <c r="N40" t="s">
        <v>42</v>
      </c>
      <c r="O40">
        <v>5.8000000000000003E-2</v>
      </c>
      <c r="P40">
        <v>7.0000000000000001E-3</v>
      </c>
      <c r="Q40">
        <v>9.1999999999999998E-2</v>
      </c>
    </row>
    <row r="41" spans="1:28" x14ac:dyDescent="0.2">
      <c r="V41" t="s">
        <v>61</v>
      </c>
      <c r="Z41" t="s">
        <v>61</v>
      </c>
    </row>
    <row r="42" spans="1:28" x14ac:dyDescent="0.2">
      <c r="A42" t="s">
        <v>49</v>
      </c>
      <c r="B42" t="s">
        <v>41</v>
      </c>
      <c r="C42" t="s">
        <v>31</v>
      </c>
      <c r="D42" t="s">
        <v>59</v>
      </c>
    </row>
    <row r="43" spans="1:28" x14ac:dyDescent="0.2">
      <c r="B43">
        <v>2.1999999999999999E-2</v>
      </c>
      <c r="C43">
        <v>4.2999999999999997E-2</v>
      </c>
      <c r="D43">
        <f>C43/B43</f>
        <v>1.9545454545454546</v>
      </c>
      <c r="V43" t="s">
        <v>62</v>
      </c>
      <c r="Z43" t="s">
        <v>66</v>
      </c>
    </row>
    <row r="44" spans="1:28" x14ac:dyDescent="0.2">
      <c r="V44" t="s">
        <v>131</v>
      </c>
      <c r="Z44" t="s">
        <v>67</v>
      </c>
    </row>
    <row r="45" spans="1:28" x14ac:dyDescent="0.2">
      <c r="V45" t="s">
        <v>63</v>
      </c>
      <c r="Z45" t="s">
        <v>63</v>
      </c>
    </row>
    <row r="46" spans="1:28" x14ac:dyDescent="0.2">
      <c r="V46" t="s">
        <v>64</v>
      </c>
      <c r="Z46" t="s">
        <v>64</v>
      </c>
    </row>
    <row r="47" spans="1:28" x14ac:dyDescent="0.2">
      <c r="V47" t="s">
        <v>68</v>
      </c>
      <c r="Z47" t="s">
        <v>68</v>
      </c>
    </row>
    <row r="48" spans="1:28" x14ac:dyDescent="0.2">
      <c r="V48">
        <v>0.14285709999999999</v>
      </c>
      <c r="Z48">
        <v>0.42857139999999999</v>
      </c>
    </row>
    <row r="50" spans="26:28" x14ac:dyDescent="0.2">
      <c r="Z50" t="s">
        <v>50</v>
      </c>
      <c r="AA50" t="s">
        <v>60</v>
      </c>
      <c r="AB50" t="s">
        <v>52</v>
      </c>
    </row>
    <row r="51" spans="26:28" x14ac:dyDescent="0.2">
      <c r="Z51" t="s">
        <v>40</v>
      </c>
      <c r="AA51">
        <v>30</v>
      </c>
      <c r="AB51">
        <v>0.22900000000000001</v>
      </c>
    </row>
    <row r="52" spans="26:28" x14ac:dyDescent="0.2">
      <c r="Z52" t="s">
        <v>43</v>
      </c>
      <c r="AA52">
        <v>3</v>
      </c>
      <c r="AB52">
        <v>0.11799999999999999</v>
      </c>
    </row>
    <row r="53" spans="26:28" x14ac:dyDescent="0.2">
      <c r="Z53" t="s">
        <v>44</v>
      </c>
      <c r="AA53">
        <v>16</v>
      </c>
      <c r="AB53">
        <v>0.21199999999999999</v>
      </c>
    </row>
    <row r="54" spans="26:28" x14ac:dyDescent="0.2">
      <c r="Z54" t="s">
        <v>45</v>
      </c>
      <c r="AA54">
        <v>11</v>
      </c>
      <c r="AB54">
        <v>7.9000000000000001E-2</v>
      </c>
    </row>
    <row r="55" spans="26:28" x14ac:dyDescent="0.2">
      <c r="Z55" t="s">
        <v>46</v>
      </c>
      <c r="AA55">
        <v>13</v>
      </c>
      <c r="AB55">
        <v>5.3999999999999999E-2</v>
      </c>
    </row>
    <row r="56" spans="26:28" x14ac:dyDescent="0.2">
      <c r="Z56" t="s">
        <v>47</v>
      </c>
      <c r="AA56">
        <v>0</v>
      </c>
      <c r="AB56">
        <v>6.4000000000000001E-2</v>
      </c>
    </row>
    <row r="57" spans="26:28" x14ac:dyDescent="0.2">
      <c r="Z57" t="s">
        <v>48</v>
      </c>
      <c r="AA57">
        <v>6</v>
      </c>
      <c r="AB57">
        <v>-3.5000000000000003E-2</v>
      </c>
    </row>
    <row r="59" spans="26:28" x14ac:dyDescent="0.2">
      <c r="Z59" t="s">
        <v>61</v>
      </c>
    </row>
    <row r="61" spans="26:28" x14ac:dyDescent="0.2">
      <c r="Z61" t="s">
        <v>66</v>
      </c>
    </row>
    <row r="62" spans="26:28" x14ac:dyDescent="0.2">
      <c r="Z62" t="s">
        <v>132</v>
      </c>
    </row>
    <row r="63" spans="26:28" x14ac:dyDescent="0.2">
      <c r="Z63" t="s">
        <v>63</v>
      </c>
    </row>
    <row r="64" spans="26:28" x14ac:dyDescent="0.2">
      <c r="Z64" t="s">
        <v>64</v>
      </c>
    </row>
    <row r="65" spans="26:28" x14ac:dyDescent="0.2">
      <c r="Z65" t="s">
        <v>68</v>
      </c>
    </row>
    <row r="66" spans="26:28" x14ac:dyDescent="0.2">
      <c r="Z66">
        <v>0.53571429999999998</v>
      </c>
    </row>
    <row r="68" spans="26:28" x14ac:dyDescent="0.2">
      <c r="Z68" t="s">
        <v>50</v>
      </c>
      <c r="AA68" t="s">
        <v>60</v>
      </c>
      <c r="AB68" t="s">
        <v>52</v>
      </c>
    </row>
    <row r="69" spans="26:28" x14ac:dyDescent="0.2">
      <c r="Z69" t="s">
        <v>40</v>
      </c>
      <c r="AA69">
        <v>30</v>
      </c>
      <c r="AB69">
        <v>0.22900000000000001</v>
      </c>
    </row>
    <row r="70" spans="26:28" x14ac:dyDescent="0.2">
      <c r="Z70" t="s">
        <v>43</v>
      </c>
      <c r="AA70">
        <v>3</v>
      </c>
      <c r="AB70">
        <v>0.11799999999999999</v>
      </c>
    </row>
    <row r="71" spans="26:28" x14ac:dyDescent="0.2">
      <c r="Z71" t="s">
        <v>44</v>
      </c>
      <c r="AA71">
        <v>16</v>
      </c>
      <c r="AB71">
        <v>0.21199999999999999</v>
      </c>
    </row>
    <row r="72" spans="26:28" x14ac:dyDescent="0.2">
      <c r="Z72" t="s">
        <v>45</v>
      </c>
      <c r="AA72">
        <v>11</v>
      </c>
      <c r="AB72">
        <v>7.9000000000000001E-2</v>
      </c>
    </row>
    <row r="73" spans="26:28" x14ac:dyDescent="0.2">
      <c r="Z73" t="s">
        <v>46</v>
      </c>
      <c r="AA73">
        <v>13</v>
      </c>
      <c r="AB73">
        <v>5.3999999999999999E-2</v>
      </c>
    </row>
    <row r="74" spans="26:28" x14ac:dyDescent="0.2">
      <c r="Z74" t="s">
        <v>48</v>
      </c>
      <c r="AA74">
        <v>6</v>
      </c>
      <c r="AB74">
        <v>-3.5000000000000003E-2</v>
      </c>
    </row>
    <row r="76" spans="26:28" x14ac:dyDescent="0.2">
      <c r="Z76" t="s">
        <v>61</v>
      </c>
    </row>
    <row r="78" spans="26:28" x14ac:dyDescent="0.2">
      <c r="Z78" t="s">
        <v>66</v>
      </c>
    </row>
    <row r="79" spans="26:28" x14ac:dyDescent="0.2">
      <c r="Z79" t="s">
        <v>133</v>
      </c>
    </row>
    <row r="80" spans="26:28" x14ac:dyDescent="0.2">
      <c r="Z80" t="s">
        <v>63</v>
      </c>
    </row>
    <row r="81" spans="26:26" x14ac:dyDescent="0.2">
      <c r="Z81" t="s">
        <v>64</v>
      </c>
    </row>
    <row r="82" spans="26:26" x14ac:dyDescent="0.2">
      <c r="Z82" t="s">
        <v>115</v>
      </c>
    </row>
    <row r="83" spans="26:26" x14ac:dyDescent="0.2">
      <c r="Z83">
        <v>0.6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topLeftCell="A70" workbookViewId="0">
      <selection activeCell="A79" sqref="A79"/>
    </sheetView>
  </sheetViews>
  <sheetFormatPr baseColWidth="10" defaultRowHeight="15" x14ac:dyDescent="0.2"/>
  <sheetData>
    <row r="1" spans="1:7" x14ac:dyDescent="0.2">
      <c r="A1" t="s">
        <v>27</v>
      </c>
      <c r="G1" t="s">
        <v>61</v>
      </c>
    </row>
    <row r="2" spans="1:7" x14ac:dyDescent="0.2">
      <c r="A2" t="s">
        <v>28</v>
      </c>
      <c r="B2" t="s">
        <v>29</v>
      </c>
      <c r="C2" t="s">
        <v>30</v>
      </c>
      <c r="D2" t="s">
        <v>31</v>
      </c>
      <c r="E2" t="s">
        <v>75</v>
      </c>
    </row>
    <row r="3" spans="1:7" x14ac:dyDescent="0.2">
      <c r="A3">
        <v>173</v>
      </c>
      <c r="B3">
        <v>-3.0000000000000001E-3</v>
      </c>
      <c r="C3">
        <v>-0.29499999999999998</v>
      </c>
      <c r="D3">
        <v>0.22600000000000001</v>
      </c>
      <c r="E3">
        <v>7.0000000000000001E-3</v>
      </c>
      <c r="G3" t="s">
        <v>69</v>
      </c>
    </row>
    <row r="4" spans="1:7" x14ac:dyDescent="0.2">
      <c r="A4" s="1">
        <v>179</v>
      </c>
      <c r="B4" s="1">
        <v>0.26</v>
      </c>
      <c r="C4" s="1">
        <v>-0.01</v>
      </c>
      <c r="D4" s="1">
        <v>0.26700000000000002</v>
      </c>
      <c r="E4" s="1">
        <v>0.26300000000000001</v>
      </c>
      <c r="G4" t="s">
        <v>70</v>
      </c>
    </row>
    <row r="5" spans="1:7" x14ac:dyDescent="0.2">
      <c r="A5" s="1">
        <v>181</v>
      </c>
      <c r="B5" s="1">
        <v>0.49399999999999999</v>
      </c>
      <c r="C5" s="1">
        <v>0.54700000000000004</v>
      </c>
      <c r="D5" s="1">
        <v>-0.11600000000000001</v>
      </c>
      <c r="E5" s="1">
        <v>2.5999999999999999E-2</v>
      </c>
      <c r="G5" t="s">
        <v>71</v>
      </c>
    </row>
    <row r="6" spans="1:7" x14ac:dyDescent="0.2">
      <c r="A6" s="1">
        <v>183</v>
      </c>
      <c r="B6" s="1">
        <v>5.0000000000000001E-3</v>
      </c>
      <c r="C6" s="1">
        <v>0.502</v>
      </c>
      <c r="D6" s="1" t="s">
        <v>32</v>
      </c>
      <c r="E6" s="1">
        <v>7.0000000000000001E-3</v>
      </c>
      <c r="G6" t="s">
        <v>64</v>
      </c>
    </row>
    <row r="7" spans="1:7" x14ac:dyDescent="0.2">
      <c r="A7" s="1">
        <v>185</v>
      </c>
      <c r="B7" s="1">
        <v>0.16600000000000001</v>
      </c>
      <c r="C7" s="1">
        <v>-3.9E-2</v>
      </c>
      <c r="D7" s="1">
        <v>0.19800000000000001</v>
      </c>
      <c r="E7" s="1">
        <v>0.34899999999999998</v>
      </c>
      <c r="G7" t="s">
        <v>65</v>
      </c>
    </row>
    <row r="8" spans="1:7" x14ac:dyDescent="0.2">
      <c r="A8" s="1">
        <v>187</v>
      </c>
      <c r="B8" s="1">
        <v>-4.8000000000000001E-2</v>
      </c>
      <c r="C8" s="1">
        <v>0.13100000000000001</v>
      </c>
      <c r="D8" s="1">
        <v>-0.20499999999999999</v>
      </c>
      <c r="E8" s="1">
        <v>5.2999999999999999E-2</v>
      </c>
      <c r="G8">
        <v>1.8223280000000001E-2</v>
      </c>
    </row>
    <row r="9" spans="1:7" x14ac:dyDescent="0.2">
      <c r="A9" s="1">
        <v>189</v>
      </c>
      <c r="B9" s="1">
        <v>-3.0000000000000001E-3</v>
      </c>
      <c r="C9" s="1">
        <v>-0.29499999999999998</v>
      </c>
      <c r="D9" s="1">
        <v>0.22600000000000001</v>
      </c>
      <c r="E9" s="1">
        <v>7.0000000000000001E-3</v>
      </c>
    </row>
    <row r="10" spans="1:7" x14ac:dyDescent="0.2">
      <c r="A10" s="2">
        <v>195</v>
      </c>
      <c r="B10" s="2">
        <v>0.34100000000000003</v>
      </c>
      <c r="C10" s="2">
        <v>7.0999999999999994E-2</v>
      </c>
      <c r="D10" s="2">
        <v>0.28999999999999998</v>
      </c>
      <c r="E10" s="2">
        <v>9.9000000000000005E-2</v>
      </c>
    </row>
    <row r="11" spans="1:7" x14ac:dyDescent="0.2">
      <c r="A11" s="2">
        <v>197</v>
      </c>
      <c r="B11" s="2">
        <v>0.247</v>
      </c>
      <c r="C11" s="2">
        <v>-0.25900000000000001</v>
      </c>
      <c r="D11" s="2">
        <v>0.40200000000000002</v>
      </c>
      <c r="E11" s="2">
        <v>8.5999999999999993E-2</v>
      </c>
    </row>
    <row r="12" spans="1:7" x14ac:dyDescent="0.2">
      <c r="A12" s="2">
        <v>199</v>
      </c>
      <c r="B12" s="2">
        <v>-1.0999999999999999E-2</v>
      </c>
      <c r="C12" s="2">
        <v>0.22700000000000001</v>
      </c>
      <c r="D12" s="2">
        <v>-0.309</v>
      </c>
      <c r="E12" s="2">
        <v>0.02</v>
      </c>
    </row>
    <row r="13" spans="1:7" x14ac:dyDescent="0.2">
      <c r="A13">
        <v>209</v>
      </c>
      <c r="B13">
        <v>0.41699999999999998</v>
      </c>
      <c r="C13">
        <v>2.7E-2</v>
      </c>
      <c r="D13">
        <v>0.40100000000000002</v>
      </c>
      <c r="E13">
        <v>8.5999999999999993E-2</v>
      </c>
    </row>
    <row r="14" spans="1:7" x14ac:dyDescent="0.2">
      <c r="A14" t="s">
        <v>33</v>
      </c>
      <c r="B14">
        <v>0.23100000000000001</v>
      </c>
      <c r="C14">
        <v>2E-3</v>
      </c>
      <c r="D14">
        <v>0.22900000000000001</v>
      </c>
    </row>
    <row r="16" spans="1:7" x14ac:dyDescent="0.2">
      <c r="A16" t="s">
        <v>34</v>
      </c>
      <c r="G16" t="s">
        <v>61</v>
      </c>
    </row>
    <row r="17" spans="1:7" x14ac:dyDescent="0.2">
      <c r="A17" t="s">
        <v>28</v>
      </c>
      <c r="B17" t="s">
        <v>29</v>
      </c>
      <c r="C17" t="s">
        <v>30</v>
      </c>
      <c r="D17" t="s">
        <v>31</v>
      </c>
      <c r="E17" t="s">
        <v>75</v>
      </c>
    </row>
    <row r="18" spans="1:7" x14ac:dyDescent="0.2">
      <c r="A18" s="2">
        <v>172</v>
      </c>
      <c r="B18" s="2">
        <v>-1.2999999999999999E-2</v>
      </c>
      <c r="C18" s="2">
        <v>-0.316</v>
      </c>
      <c r="D18" s="2">
        <v>0.23</v>
      </c>
      <c r="E18" s="2">
        <v>1.4999999999999999E-2</v>
      </c>
      <c r="G18" t="s">
        <v>69</v>
      </c>
    </row>
    <row r="19" spans="1:7" x14ac:dyDescent="0.2">
      <c r="A19" s="2">
        <v>174</v>
      </c>
      <c r="B19" s="2">
        <v>-2.1000000000000001E-2</v>
      </c>
      <c r="C19" s="2">
        <v>-0.122</v>
      </c>
      <c r="D19" s="2">
        <v>0.09</v>
      </c>
      <c r="E19" s="2">
        <v>2.4E-2</v>
      </c>
      <c r="G19" t="s">
        <v>72</v>
      </c>
    </row>
    <row r="20" spans="1:7" x14ac:dyDescent="0.2">
      <c r="A20">
        <v>178</v>
      </c>
      <c r="B20">
        <v>-1E-3</v>
      </c>
      <c r="C20">
        <v>-0.1</v>
      </c>
      <c r="D20">
        <v>0.09</v>
      </c>
      <c r="E20">
        <v>5.0000000000000001E-3</v>
      </c>
      <c r="G20" t="s">
        <v>71</v>
      </c>
    </row>
    <row r="21" spans="1:7" x14ac:dyDescent="0.2">
      <c r="A21" s="1">
        <v>186</v>
      </c>
      <c r="B21" s="1">
        <v>0.20799999999999999</v>
      </c>
      <c r="C21" s="1">
        <v>7.6999999999999999E-2</v>
      </c>
      <c r="D21" s="1">
        <v>0.14199999999999999</v>
      </c>
      <c r="E21" s="1">
        <v>0.15</v>
      </c>
      <c r="G21" t="s">
        <v>64</v>
      </c>
    </row>
    <row r="22" spans="1:7" x14ac:dyDescent="0.2">
      <c r="A22" s="1">
        <v>188</v>
      </c>
      <c r="B22" s="1">
        <v>-7.0000000000000001E-3</v>
      </c>
      <c r="C22" s="1">
        <v>0.22800000000000001</v>
      </c>
      <c r="D22" s="1">
        <v>-0.30499999999999999</v>
      </c>
      <c r="E22" s="1">
        <v>1.4999999999999999E-2</v>
      </c>
      <c r="G22" t="s">
        <v>68</v>
      </c>
    </row>
    <row r="23" spans="1:7" x14ac:dyDescent="0.2">
      <c r="A23" s="3">
        <v>192</v>
      </c>
      <c r="B23" s="3">
        <v>0.16800000000000001</v>
      </c>
      <c r="C23" s="3">
        <v>6.6000000000000003E-2</v>
      </c>
      <c r="D23" s="3">
        <v>0.109</v>
      </c>
      <c r="E23" s="3">
        <v>0.52900000000000003</v>
      </c>
      <c r="G23">
        <v>0.1438605</v>
      </c>
    </row>
    <row r="24" spans="1:7" x14ac:dyDescent="0.2">
      <c r="A24" s="3">
        <v>194</v>
      </c>
      <c r="B24" s="3">
        <v>0.19800000000000001</v>
      </c>
      <c r="C24" s="3">
        <v>-1.7000000000000001E-2</v>
      </c>
      <c r="D24" s="3">
        <v>0.21099999999999999</v>
      </c>
      <c r="E24" s="3">
        <v>0.19400000000000001</v>
      </c>
    </row>
    <row r="25" spans="1:7" x14ac:dyDescent="0.2">
      <c r="A25" s="3">
        <v>196</v>
      </c>
      <c r="B25" s="3">
        <v>-1.6E-2</v>
      </c>
      <c r="C25" s="3">
        <v>-6.5000000000000002E-2</v>
      </c>
      <c r="D25" s="3">
        <v>4.7E-2</v>
      </c>
      <c r="E25" s="3">
        <v>1.9E-2</v>
      </c>
    </row>
    <row r="26" spans="1:7" x14ac:dyDescent="0.2">
      <c r="A26" s="3">
        <v>198</v>
      </c>
      <c r="B26" s="3">
        <v>-0.01</v>
      </c>
      <c r="C26" s="3">
        <v>-4.2999999999999997E-2</v>
      </c>
      <c r="D26" s="3">
        <v>3.1E-2</v>
      </c>
      <c r="E26" s="3">
        <v>1.4999999999999999E-2</v>
      </c>
    </row>
    <row r="27" spans="1:7" x14ac:dyDescent="0.2">
      <c r="A27" s="3">
        <v>200</v>
      </c>
      <c r="B27" s="3">
        <v>-0.01</v>
      </c>
      <c r="C27" s="3">
        <v>2.5000000000000001E-2</v>
      </c>
      <c r="D27" s="3">
        <v>-3.5000000000000003E-2</v>
      </c>
      <c r="E27" s="3">
        <v>1.4999999999999999E-2</v>
      </c>
    </row>
    <row r="28" spans="1:7" x14ac:dyDescent="0.2">
      <c r="A28">
        <v>208</v>
      </c>
      <c r="B28">
        <v>-7.0000000000000001E-3</v>
      </c>
      <c r="C28">
        <v>0.22800000000000001</v>
      </c>
      <c r="D28">
        <v>-0.30499999999999999</v>
      </c>
      <c r="E28">
        <v>1.4999999999999999E-2</v>
      </c>
    </row>
    <row r="29" spans="1:7" x14ac:dyDescent="0.2">
      <c r="A29">
        <v>214</v>
      </c>
      <c r="B29">
        <v>5.0000000000000001E-3</v>
      </c>
      <c r="C29">
        <v>0.503</v>
      </c>
      <c r="D29">
        <v>-1</v>
      </c>
      <c r="E29">
        <v>5.0000000000000001E-3</v>
      </c>
    </row>
    <row r="30" spans="1:7" x14ac:dyDescent="0.2">
      <c r="A30" t="s">
        <v>33</v>
      </c>
      <c r="B30">
        <v>0.14899999999999999</v>
      </c>
      <c r="C30">
        <v>3.5000000000000003E-2</v>
      </c>
      <c r="D30">
        <v>0.11799999999999999</v>
      </c>
    </row>
    <row r="32" spans="1:7" x14ac:dyDescent="0.2">
      <c r="A32" t="s">
        <v>35</v>
      </c>
      <c r="G32" t="s">
        <v>61</v>
      </c>
    </row>
    <row r="33" spans="1:15" x14ac:dyDescent="0.2">
      <c r="A33" t="s">
        <v>28</v>
      </c>
      <c r="B33" t="s">
        <v>29</v>
      </c>
      <c r="C33" t="s">
        <v>30</v>
      </c>
      <c r="D33" t="s">
        <v>31</v>
      </c>
      <c r="E33" t="s">
        <v>75</v>
      </c>
    </row>
    <row r="34" spans="1:15" x14ac:dyDescent="0.2">
      <c r="A34" s="3">
        <v>197</v>
      </c>
      <c r="B34" s="3">
        <v>0.35599999999999998</v>
      </c>
      <c r="C34" s="3">
        <v>0.13600000000000001</v>
      </c>
      <c r="D34" s="3">
        <v>0.254</v>
      </c>
      <c r="E34" s="3">
        <v>0.66700000000000004</v>
      </c>
      <c r="G34" t="s">
        <v>69</v>
      </c>
    </row>
    <row r="35" spans="1:15" x14ac:dyDescent="0.2">
      <c r="A35" s="3">
        <v>199</v>
      </c>
      <c r="B35" s="3">
        <v>0.115</v>
      </c>
      <c r="C35" s="3">
        <v>0.216</v>
      </c>
      <c r="D35" s="3">
        <v>-0.129</v>
      </c>
      <c r="E35" s="3">
        <v>6.7000000000000004E-2</v>
      </c>
      <c r="G35" t="s">
        <v>73</v>
      </c>
    </row>
    <row r="36" spans="1:15" x14ac:dyDescent="0.2">
      <c r="A36" s="3">
        <v>201</v>
      </c>
      <c r="B36" s="3">
        <v>-2E-3</v>
      </c>
      <c r="C36" s="3">
        <v>-0.14499999999999999</v>
      </c>
      <c r="D36" s="3">
        <v>0.125</v>
      </c>
      <c r="E36" s="3">
        <v>6.0000000000000001E-3</v>
      </c>
      <c r="G36" t="s">
        <v>71</v>
      </c>
    </row>
    <row r="37" spans="1:15" x14ac:dyDescent="0.2">
      <c r="A37" s="3">
        <v>203</v>
      </c>
      <c r="B37" s="3">
        <v>0.66700000000000004</v>
      </c>
      <c r="C37" s="3">
        <v>0.61899999999999999</v>
      </c>
      <c r="D37" s="3">
        <v>0.125</v>
      </c>
      <c r="E37" s="3">
        <v>1.7000000000000001E-2</v>
      </c>
      <c r="G37" t="s">
        <v>64</v>
      </c>
    </row>
    <row r="38" spans="1:15" x14ac:dyDescent="0.2">
      <c r="A38" s="5">
        <v>207</v>
      </c>
      <c r="B38" s="5">
        <v>-4.0000000000000001E-3</v>
      </c>
      <c r="C38" s="5">
        <v>-0.36299999999999999</v>
      </c>
      <c r="D38" s="5">
        <v>0.26300000000000001</v>
      </c>
      <c r="E38" s="5">
        <v>6.0000000000000001E-3</v>
      </c>
      <c r="G38" t="s">
        <v>65</v>
      </c>
    </row>
    <row r="39" spans="1:15" x14ac:dyDescent="0.2">
      <c r="A39" s="5">
        <v>209</v>
      </c>
      <c r="B39" s="5">
        <v>-2.7E-2</v>
      </c>
      <c r="C39" s="5">
        <v>0.11899999999999999</v>
      </c>
      <c r="D39" s="5">
        <v>-0.16700000000000001</v>
      </c>
      <c r="E39" s="5">
        <v>3.3000000000000002E-2</v>
      </c>
      <c r="G39">
        <v>4.1002379999999998E-2</v>
      </c>
    </row>
    <row r="40" spans="1:15" x14ac:dyDescent="0.2">
      <c r="A40" s="5">
        <v>211</v>
      </c>
      <c r="B40" s="5">
        <v>0.46600000000000003</v>
      </c>
      <c r="C40" s="5">
        <v>-0.43</v>
      </c>
      <c r="D40" s="5">
        <v>0.627</v>
      </c>
      <c r="E40" s="5">
        <v>6.7000000000000004E-2</v>
      </c>
    </row>
    <row r="41" spans="1:15" x14ac:dyDescent="0.2">
      <c r="A41" s="5">
        <v>213</v>
      </c>
      <c r="B41" s="5">
        <v>0.22</v>
      </c>
      <c r="C41" s="5">
        <v>0.27600000000000002</v>
      </c>
      <c r="D41" s="5">
        <v>-7.6999999999999999E-2</v>
      </c>
      <c r="E41" s="5">
        <v>0.111</v>
      </c>
    </row>
    <row r="42" spans="1:15" x14ac:dyDescent="0.2">
      <c r="A42" s="5">
        <v>217</v>
      </c>
      <c r="B42" s="5">
        <v>6.0000000000000001E-3</v>
      </c>
      <c r="C42" s="5">
        <v>0.503</v>
      </c>
      <c r="D42" s="5">
        <v>-1</v>
      </c>
      <c r="E42" s="5">
        <v>6.0000000000000001E-3</v>
      </c>
    </row>
    <row r="43" spans="1:15" x14ac:dyDescent="0.2">
      <c r="A43" s="5">
        <v>219</v>
      </c>
      <c r="B43" s="5">
        <v>-4.0000000000000001E-3</v>
      </c>
      <c r="C43" s="5">
        <v>0.17599999999999999</v>
      </c>
      <c r="D43" s="5">
        <v>-0.217</v>
      </c>
      <c r="E43" s="5">
        <v>1.0999999999999999E-2</v>
      </c>
    </row>
    <row r="44" spans="1:15" x14ac:dyDescent="0.2">
      <c r="A44" s="5">
        <v>221</v>
      </c>
      <c r="B44" s="5">
        <v>1</v>
      </c>
      <c r="C44" s="5">
        <v>-0.28999999999999998</v>
      </c>
      <c r="D44" s="5">
        <v>1</v>
      </c>
      <c r="E44" s="5">
        <v>1.0999999999999999E-2</v>
      </c>
    </row>
    <row r="45" spans="1:15" x14ac:dyDescent="0.2">
      <c r="A45" t="s">
        <v>33</v>
      </c>
      <c r="B45">
        <v>0.29699999999999999</v>
      </c>
      <c r="C45">
        <v>0.108</v>
      </c>
      <c r="D45">
        <v>0.21199999999999999</v>
      </c>
    </row>
    <row r="47" spans="1:15" x14ac:dyDescent="0.2">
      <c r="A47" t="s">
        <v>36</v>
      </c>
      <c r="G47" t="s">
        <v>61</v>
      </c>
      <c r="K47" t="s">
        <v>77</v>
      </c>
      <c r="O47" t="s">
        <v>92</v>
      </c>
    </row>
    <row r="48" spans="1:15" x14ac:dyDescent="0.2">
      <c r="A48" t="s">
        <v>28</v>
      </c>
      <c r="B48" t="s">
        <v>29</v>
      </c>
      <c r="C48" t="s">
        <v>30</v>
      </c>
      <c r="D48" t="s">
        <v>31</v>
      </c>
      <c r="E48" t="s">
        <v>75</v>
      </c>
      <c r="F48" t="s">
        <v>76</v>
      </c>
    </row>
    <row r="49" spans="1:15" x14ac:dyDescent="0.2">
      <c r="A49" s="5">
        <v>143</v>
      </c>
      <c r="B49" s="5">
        <v>-1.4999999999999999E-2</v>
      </c>
      <c r="C49" s="5">
        <v>0.14799999999999999</v>
      </c>
      <c r="D49" s="5">
        <v>-0.191</v>
      </c>
      <c r="E49" s="5">
        <v>2.1000000000000001E-2</v>
      </c>
      <c r="F49">
        <f>E49*(1-E49)</f>
        <v>2.0559000000000001E-2</v>
      </c>
      <c r="G49" t="s">
        <v>69</v>
      </c>
      <c r="K49" t="s">
        <v>78</v>
      </c>
      <c r="O49" t="s">
        <v>93</v>
      </c>
    </row>
    <row r="50" spans="1:15" x14ac:dyDescent="0.2">
      <c r="A50" s="5">
        <v>145</v>
      </c>
      <c r="B50" s="5">
        <v>1</v>
      </c>
      <c r="C50" s="5">
        <v>-0.82499999999999996</v>
      </c>
      <c r="D50" s="5">
        <v>1</v>
      </c>
      <c r="E50" s="5">
        <v>1.0999999999999999E-2</v>
      </c>
      <c r="F50">
        <f t="shared" ref="F50:F73" si="0">E50*(1-E50)</f>
        <v>1.0879E-2</v>
      </c>
      <c r="G50" t="s">
        <v>74</v>
      </c>
    </row>
    <row r="51" spans="1:15" x14ac:dyDescent="0.2">
      <c r="A51" s="5">
        <v>159</v>
      </c>
      <c r="B51" s="5">
        <v>-4.0000000000000001E-3</v>
      </c>
      <c r="C51" s="5">
        <v>0.158</v>
      </c>
      <c r="D51" s="5">
        <v>-0.191</v>
      </c>
      <c r="E51" s="5">
        <v>1.0999999999999999E-2</v>
      </c>
      <c r="F51">
        <f t="shared" si="0"/>
        <v>1.0879E-2</v>
      </c>
      <c r="G51" t="s">
        <v>71</v>
      </c>
      <c r="K51" t="s">
        <v>79</v>
      </c>
      <c r="O51" t="s">
        <v>79</v>
      </c>
    </row>
    <row r="52" spans="1:15" x14ac:dyDescent="0.2">
      <c r="A52" s="5">
        <v>165</v>
      </c>
      <c r="B52" s="5">
        <v>5.0000000000000001E-3</v>
      </c>
      <c r="C52" s="5">
        <v>0.503</v>
      </c>
      <c r="D52" s="5">
        <v>-1</v>
      </c>
      <c r="E52" s="5">
        <v>5.0000000000000001E-3</v>
      </c>
      <c r="F52">
        <f t="shared" si="0"/>
        <v>4.9750000000000003E-3</v>
      </c>
      <c r="G52" t="s">
        <v>64</v>
      </c>
      <c r="K52" t="s">
        <v>80</v>
      </c>
      <c r="O52" t="s">
        <v>94</v>
      </c>
    </row>
    <row r="53" spans="1:15" x14ac:dyDescent="0.2">
      <c r="A53" s="5">
        <v>167</v>
      </c>
      <c r="B53" s="5">
        <v>1</v>
      </c>
      <c r="C53" s="5">
        <v>-0.36199999999999999</v>
      </c>
      <c r="D53" s="5">
        <v>1</v>
      </c>
      <c r="E53" s="5">
        <v>1.0999999999999999E-2</v>
      </c>
      <c r="F53">
        <f t="shared" si="0"/>
        <v>1.0879E-2</v>
      </c>
      <c r="G53" t="s">
        <v>65</v>
      </c>
    </row>
    <row r="54" spans="1:15" x14ac:dyDescent="0.2">
      <c r="A54" s="5">
        <v>169</v>
      </c>
      <c r="B54" s="5">
        <v>0.17899999999999999</v>
      </c>
      <c r="C54" s="5">
        <v>3.0000000000000001E-3</v>
      </c>
      <c r="D54" s="5">
        <v>0.17599999999999999</v>
      </c>
      <c r="E54" s="5">
        <v>0.41099999999999998</v>
      </c>
      <c r="F54">
        <f t="shared" si="0"/>
        <v>0.24207899999999996</v>
      </c>
      <c r="G54">
        <v>-0.1027433</v>
      </c>
      <c r="K54" t="s">
        <v>81</v>
      </c>
      <c r="O54" t="s">
        <v>81</v>
      </c>
    </row>
    <row r="55" spans="1:15" x14ac:dyDescent="0.2">
      <c r="A55" s="2">
        <v>171</v>
      </c>
      <c r="B55" s="2">
        <v>0.26500000000000001</v>
      </c>
      <c r="C55" s="2">
        <v>0.42899999999999999</v>
      </c>
      <c r="D55" s="2">
        <v>-0.28799999999999998</v>
      </c>
      <c r="E55" s="2">
        <v>6.8000000000000005E-2</v>
      </c>
      <c r="F55">
        <f t="shared" si="0"/>
        <v>6.3376000000000002E-2</v>
      </c>
      <c r="K55" t="s">
        <v>82</v>
      </c>
      <c r="O55" t="s">
        <v>95</v>
      </c>
    </row>
    <row r="56" spans="1:15" x14ac:dyDescent="0.2">
      <c r="A56" s="2">
        <v>173</v>
      </c>
      <c r="B56" s="2">
        <v>0.35099999999999998</v>
      </c>
      <c r="C56" s="2">
        <v>0.23499999999999999</v>
      </c>
      <c r="D56" s="2">
        <v>0.152</v>
      </c>
      <c r="E56" s="2">
        <v>0.16300000000000001</v>
      </c>
      <c r="F56">
        <f t="shared" si="0"/>
        <v>0.136431</v>
      </c>
      <c r="K56" t="s">
        <v>83</v>
      </c>
      <c r="O56" t="s">
        <v>96</v>
      </c>
    </row>
    <row r="57" spans="1:15" x14ac:dyDescent="0.2">
      <c r="A57" s="2">
        <v>175</v>
      </c>
      <c r="B57" s="2">
        <v>0.26500000000000001</v>
      </c>
      <c r="C57" s="2">
        <v>0.16700000000000001</v>
      </c>
      <c r="D57" s="2">
        <v>0.11799999999999999</v>
      </c>
      <c r="E57" s="2">
        <v>3.6999999999999998E-2</v>
      </c>
      <c r="F57">
        <f t="shared" si="0"/>
        <v>3.5630999999999996E-2</v>
      </c>
    </row>
    <row r="58" spans="1:15" x14ac:dyDescent="0.2">
      <c r="A58" s="2">
        <v>177</v>
      </c>
      <c r="B58" s="2">
        <v>0.52100000000000002</v>
      </c>
      <c r="C58" s="2">
        <v>-0.15</v>
      </c>
      <c r="D58" s="2">
        <v>0.58299999999999996</v>
      </c>
      <c r="E58" s="2">
        <v>5.8000000000000003E-2</v>
      </c>
      <c r="F58">
        <f t="shared" si="0"/>
        <v>5.4635999999999997E-2</v>
      </c>
      <c r="K58" t="s">
        <v>84</v>
      </c>
      <c r="O58" t="s">
        <v>84</v>
      </c>
    </row>
    <row r="59" spans="1:15" x14ac:dyDescent="0.2">
      <c r="A59" s="2">
        <v>179</v>
      </c>
      <c r="B59" s="2">
        <v>-8.9999999999999993E-3</v>
      </c>
      <c r="C59" s="2">
        <v>0.191</v>
      </c>
      <c r="D59" s="2">
        <v>-0.248</v>
      </c>
      <c r="E59" s="2">
        <v>1.6E-2</v>
      </c>
      <c r="F59">
        <f t="shared" si="0"/>
        <v>1.5744000000000001E-2</v>
      </c>
      <c r="K59" t="s">
        <v>85</v>
      </c>
      <c r="O59" t="s">
        <v>85</v>
      </c>
    </row>
    <row r="60" spans="1:15" x14ac:dyDescent="0.2">
      <c r="A60" s="2">
        <v>181</v>
      </c>
      <c r="B60" s="2">
        <v>-4.0000000000000001E-3</v>
      </c>
      <c r="C60" s="2">
        <v>-0.41099999999999998</v>
      </c>
      <c r="D60" s="2">
        <v>0.28799999999999998</v>
      </c>
      <c r="E60" s="2">
        <v>5.0000000000000001E-3</v>
      </c>
      <c r="F60">
        <f t="shared" si="0"/>
        <v>4.9750000000000003E-3</v>
      </c>
      <c r="K60" t="s">
        <v>86</v>
      </c>
      <c r="O60" t="s">
        <v>97</v>
      </c>
    </row>
    <row r="61" spans="1:15" x14ac:dyDescent="0.2">
      <c r="A61" s="2">
        <v>183</v>
      </c>
      <c r="B61" s="2">
        <v>1</v>
      </c>
      <c r="C61" s="2">
        <v>-0.84499999999999997</v>
      </c>
      <c r="D61" s="2">
        <v>1</v>
      </c>
      <c r="E61" s="2">
        <v>2.1000000000000001E-2</v>
      </c>
      <c r="F61">
        <f t="shared" si="0"/>
        <v>2.0559000000000001E-2</v>
      </c>
      <c r="K61" t="s">
        <v>87</v>
      </c>
      <c r="O61" t="s">
        <v>98</v>
      </c>
    </row>
    <row r="62" spans="1:15" x14ac:dyDescent="0.2">
      <c r="A62" s="2">
        <v>185</v>
      </c>
      <c r="B62" s="2">
        <v>-1.7000000000000001E-2</v>
      </c>
      <c r="C62" s="2">
        <v>-8.4000000000000005E-2</v>
      </c>
      <c r="D62" s="2">
        <v>6.0999999999999999E-2</v>
      </c>
      <c r="E62" s="2">
        <v>2.1000000000000001E-2</v>
      </c>
      <c r="F62">
        <f t="shared" si="0"/>
        <v>2.0559000000000001E-2</v>
      </c>
    </row>
    <row r="63" spans="1:15" x14ac:dyDescent="0.2">
      <c r="A63" s="2">
        <v>189</v>
      </c>
      <c r="B63" s="2">
        <v>5.0000000000000001E-3</v>
      </c>
      <c r="C63" s="2">
        <v>0.503</v>
      </c>
      <c r="D63" s="2">
        <v>-1</v>
      </c>
      <c r="E63" s="2">
        <v>5.0000000000000001E-3</v>
      </c>
      <c r="F63">
        <f t="shared" si="0"/>
        <v>4.9750000000000003E-3</v>
      </c>
      <c r="K63" t="s">
        <v>88</v>
      </c>
      <c r="O63" t="s">
        <v>99</v>
      </c>
    </row>
    <row r="64" spans="1:15" x14ac:dyDescent="0.2">
      <c r="A64" s="2">
        <v>191</v>
      </c>
      <c r="B64" s="2">
        <v>5.0000000000000001E-3</v>
      </c>
      <c r="C64" s="2">
        <v>0.503</v>
      </c>
      <c r="D64" s="2">
        <v>-1</v>
      </c>
      <c r="E64" s="2">
        <v>5.0000000000000001E-3</v>
      </c>
      <c r="F64">
        <f t="shared" si="0"/>
        <v>4.9750000000000003E-3</v>
      </c>
      <c r="K64" t="s">
        <v>89</v>
      </c>
      <c r="L64" t="s">
        <v>90</v>
      </c>
      <c r="O64" t="s">
        <v>100</v>
      </c>
    </row>
    <row r="65" spans="1:17" x14ac:dyDescent="0.2">
      <c r="A65" s="2">
        <v>193</v>
      </c>
      <c r="B65" s="2">
        <v>0.66700000000000004</v>
      </c>
      <c r="C65" s="2">
        <v>0.83399999999999996</v>
      </c>
      <c r="D65" s="2" t="s">
        <v>32</v>
      </c>
      <c r="E65" s="2">
        <v>1.6E-2</v>
      </c>
      <c r="F65">
        <f t="shared" si="0"/>
        <v>1.5744000000000001E-2</v>
      </c>
      <c r="K65" t="s">
        <v>91</v>
      </c>
      <c r="O65" t="s">
        <v>101</v>
      </c>
      <c r="Q65" t="s">
        <v>102</v>
      </c>
    </row>
    <row r="66" spans="1:17" x14ac:dyDescent="0.2">
      <c r="A66" s="2">
        <v>195</v>
      </c>
      <c r="B66" s="2">
        <v>0.26600000000000001</v>
      </c>
      <c r="C66" s="2">
        <v>0.40100000000000002</v>
      </c>
      <c r="D66" s="2">
        <v>-0.224</v>
      </c>
      <c r="E66" s="2">
        <v>3.6999999999999998E-2</v>
      </c>
      <c r="F66">
        <f t="shared" si="0"/>
        <v>3.5630999999999996E-2</v>
      </c>
      <c r="O66" t="s">
        <v>103</v>
      </c>
    </row>
    <row r="67" spans="1:17" x14ac:dyDescent="0.2">
      <c r="A67" s="2">
        <v>197</v>
      </c>
      <c r="B67" s="2">
        <v>0</v>
      </c>
      <c r="C67" s="2">
        <v>0.5</v>
      </c>
      <c r="D67" s="2">
        <v>-1</v>
      </c>
      <c r="E67" s="2">
        <v>1.0999999999999999E-2</v>
      </c>
      <c r="F67">
        <f t="shared" si="0"/>
        <v>1.0879E-2</v>
      </c>
    </row>
    <row r="68" spans="1:17" x14ac:dyDescent="0.2">
      <c r="A68" s="2">
        <v>203</v>
      </c>
      <c r="B68" s="2">
        <v>0</v>
      </c>
      <c r="C68" s="2">
        <v>0.5</v>
      </c>
      <c r="D68" s="2">
        <v>-1</v>
      </c>
      <c r="E68" s="2">
        <v>1.0999999999999999E-2</v>
      </c>
      <c r="F68">
        <f t="shared" si="0"/>
        <v>1.0879E-2</v>
      </c>
    </row>
    <row r="69" spans="1:17" x14ac:dyDescent="0.2">
      <c r="A69" s="2">
        <v>205</v>
      </c>
      <c r="B69" s="2">
        <v>0.66300000000000003</v>
      </c>
      <c r="C69" s="2">
        <v>-0.38800000000000001</v>
      </c>
      <c r="D69" s="2">
        <v>0.75700000000000001</v>
      </c>
      <c r="E69" s="2">
        <v>1.6E-2</v>
      </c>
      <c r="F69">
        <f t="shared" si="0"/>
        <v>1.5744000000000001E-2</v>
      </c>
    </row>
    <row r="70" spans="1:17" x14ac:dyDescent="0.2">
      <c r="A70" s="2">
        <v>211</v>
      </c>
      <c r="B70" s="2">
        <v>-4.0000000000000001E-3</v>
      </c>
      <c r="C70" s="2">
        <v>-0.41099999999999998</v>
      </c>
      <c r="D70" s="2">
        <v>0.28799999999999998</v>
      </c>
      <c r="E70" s="2">
        <v>5.0000000000000001E-3</v>
      </c>
      <c r="F70">
        <f t="shared" si="0"/>
        <v>4.9750000000000003E-3</v>
      </c>
    </row>
    <row r="71" spans="1:17" x14ac:dyDescent="0.2">
      <c r="A71" s="2">
        <v>213</v>
      </c>
      <c r="B71" s="2">
        <v>0.66300000000000003</v>
      </c>
      <c r="C71" s="2">
        <v>-0.38800000000000001</v>
      </c>
      <c r="D71" s="2">
        <v>0.75700000000000001</v>
      </c>
      <c r="E71" s="2">
        <v>1.6E-2</v>
      </c>
      <c r="F71">
        <f t="shared" si="0"/>
        <v>1.5744000000000001E-2</v>
      </c>
    </row>
    <row r="72" spans="1:17" x14ac:dyDescent="0.2">
      <c r="A72" s="2">
        <v>215</v>
      </c>
      <c r="B72" s="2">
        <v>-1.4999999999999999E-2</v>
      </c>
      <c r="C72" s="2">
        <v>-0.42599999999999999</v>
      </c>
      <c r="D72" s="2">
        <v>0.28799999999999998</v>
      </c>
      <c r="E72" s="2">
        <v>1.6E-2</v>
      </c>
      <c r="F72">
        <f t="shared" si="0"/>
        <v>1.5744000000000001E-2</v>
      </c>
    </row>
    <row r="73" spans="1:17" x14ac:dyDescent="0.2">
      <c r="A73" s="2">
        <v>229</v>
      </c>
      <c r="B73" s="2">
        <v>5.0000000000000001E-3</v>
      </c>
      <c r="C73" s="2">
        <v>0.503</v>
      </c>
      <c r="D73" s="2">
        <v>-1</v>
      </c>
      <c r="E73" s="2">
        <v>5.0000000000000001E-3</v>
      </c>
      <c r="F73">
        <f t="shared" si="0"/>
        <v>4.9750000000000003E-3</v>
      </c>
    </row>
    <row r="74" spans="1:17" x14ac:dyDescent="0.2">
      <c r="A74" t="s">
        <v>33</v>
      </c>
      <c r="B74">
        <v>0.28699999999999998</v>
      </c>
      <c r="C74">
        <v>7.5999999999999998E-2</v>
      </c>
      <c r="D74">
        <v>0.22800000000000001</v>
      </c>
    </row>
    <row r="76" spans="1:17" x14ac:dyDescent="0.2">
      <c r="A76" t="s">
        <v>37</v>
      </c>
      <c r="G76" t="s">
        <v>61</v>
      </c>
      <c r="J76" t="s">
        <v>105</v>
      </c>
    </row>
    <row r="77" spans="1:17" x14ac:dyDescent="0.2">
      <c r="A77" t="s">
        <v>28</v>
      </c>
      <c r="B77" t="s">
        <v>29</v>
      </c>
      <c r="C77" t="s">
        <v>30</v>
      </c>
      <c r="D77" t="s">
        <v>31</v>
      </c>
      <c r="E77" t="s">
        <v>75</v>
      </c>
      <c r="F77" t="s">
        <v>76</v>
      </c>
    </row>
    <row r="78" spans="1:17" x14ac:dyDescent="0.2">
      <c r="A78" s="4">
        <v>173</v>
      </c>
      <c r="B78" s="4">
        <v>2.5999999999999999E-2</v>
      </c>
      <c r="C78" s="4">
        <v>-0.13</v>
      </c>
      <c r="D78" s="4">
        <v>0.13800000000000001</v>
      </c>
      <c r="E78" s="4">
        <v>0.19900000000000001</v>
      </c>
      <c r="F78">
        <f>E78*(1-E78)</f>
        <v>0.15939899999999999</v>
      </c>
      <c r="G78" t="s">
        <v>69</v>
      </c>
      <c r="J78" t="s">
        <v>106</v>
      </c>
    </row>
    <row r="79" spans="1:17" x14ac:dyDescent="0.2">
      <c r="A79" s="2">
        <v>177</v>
      </c>
      <c r="B79" s="2">
        <v>0.71399999999999997</v>
      </c>
      <c r="C79" s="2">
        <v>0.44400000000000001</v>
      </c>
      <c r="D79" s="2">
        <v>0.48499999999999999</v>
      </c>
      <c r="E79" s="2">
        <v>5.8999999999999997E-2</v>
      </c>
      <c r="F79">
        <f t="shared" ref="F79:F89" si="1">E79*(1-E79)</f>
        <v>5.5518999999999999E-2</v>
      </c>
      <c r="G79" t="s">
        <v>104</v>
      </c>
    </row>
    <row r="80" spans="1:17" x14ac:dyDescent="0.2">
      <c r="A80" s="2">
        <v>178</v>
      </c>
      <c r="B80" s="2">
        <v>-2E-3</v>
      </c>
      <c r="C80" s="2">
        <v>-0.186</v>
      </c>
      <c r="D80" s="2">
        <v>0.155</v>
      </c>
      <c r="E80" s="2">
        <v>5.0000000000000001E-3</v>
      </c>
      <c r="F80">
        <f t="shared" si="1"/>
        <v>4.9750000000000003E-3</v>
      </c>
      <c r="G80" t="s">
        <v>71</v>
      </c>
      <c r="J80" t="s">
        <v>79</v>
      </c>
    </row>
    <row r="81" spans="1:12" x14ac:dyDescent="0.2">
      <c r="A81" s="2">
        <v>179</v>
      </c>
      <c r="B81" s="2">
        <v>0.316</v>
      </c>
      <c r="C81" s="2">
        <v>-5.3999999999999999E-2</v>
      </c>
      <c r="D81" s="2">
        <v>0.35099999999999998</v>
      </c>
      <c r="E81" s="2">
        <v>0.51600000000000001</v>
      </c>
      <c r="F81">
        <f t="shared" si="1"/>
        <v>0.24974399999999999</v>
      </c>
      <c r="G81" t="s">
        <v>64</v>
      </c>
      <c r="J81" t="s">
        <v>80</v>
      </c>
    </row>
    <row r="82" spans="1:12" x14ac:dyDescent="0.2">
      <c r="A82" s="2">
        <v>181</v>
      </c>
      <c r="B82" s="2">
        <v>0.29299999999999998</v>
      </c>
      <c r="C82" s="2">
        <v>-4.2999999999999997E-2</v>
      </c>
      <c r="D82" s="2">
        <v>0.32200000000000001</v>
      </c>
      <c r="E82" s="2">
        <v>9.0999999999999998E-2</v>
      </c>
      <c r="F82">
        <f t="shared" si="1"/>
        <v>8.2719000000000001E-2</v>
      </c>
      <c r="G82" t="s">
        <v>65</v>
      </c>
    </row>
    <row r="83" spans="1:12" x14ac:dyDescent="0.2">
      <c r="A83" s="2">
        <v>182</v>
      </c>
      <c r="B83" s="2">
        <v>-2E-3</v>
      </c>
      <c r="C83" s="2">
        <v>-0.186</v>
      </c>
      <c r="D83" s="2">
        <v>0.155</v>
      </c>
      <c r="E83" s="2">
        <v>5.0000000000000001E-3</v>
      </c>
      <c r="F83">
        <f t="shared" si="1"/>
        <v>4.9750000000000003E-3</v>
      </c>
      <c r="G83">
        <v>-0.77193460000000003</v>
      </c>
      <c r="J83" t="s">
        <v>81</v>
      </c>
    </row>
    <row r="84" spans="1:12" x14ac:dyDescent="0.2">
      <c r="A84" s="2">
        <v>183</v>
      </c>
      <c r="B84" s="2">
        <v>-1.7000000000000001E-2</v>
      </c>
      <c r="C84" s="2">
        <v>-0.03</v>
      </c>
      <c r="D84" s="2">
        <v>1.2999999999999999E-2</v>
      </c>
      <c r="E84" s="2">
        <v>2.1999999999999999E-2</v>
      </c>
      <c r="F84">
        <f t="shared" si="1"/>
        <v>2.1515999999999997E-2</v>
      </c>
      <c r="J84" t="s">
        <v>95</v>
      </c>
    </row>
    <row r="85" spans="1:12" x14ac:dyDescent="0.2">
      <c r="A85">
        <v>191</v>
      </c>
      <c r="B85">
        <v>5.0000000000000001E-3</v>
      </c>
      <c r="C85">
        <v>0.502</v>
      </c>
      <c r="D85">
        <v>-1</v>
      </c>
      <c r="E85">
        <v>5.0000000000000001E-3</v>
      </c>
      <c r="F85">
        <f t="shared" si="1"/>
        <v>4.9750000000000003E-3</v>
      </c>
      <c r="J85" t="s">
        <v>107</v>
      </c>
    </row>
    <row r="86" spans="1:12" x14ac:dyDescent="0.2">
      <c r="A86">
        <v>193</v>
      </c>
      <c r="B86">
        <v>-4.0000000000000001E-3</v>
      </c>
      <c r="C86">
        <v>0.155</v>
      </c>
      <c r="D86">
        <v>-0.188</v>
      </c>
      <c r="E86">
        <v>1.0999999999999999E-2</v>
      </c>
      <c r="F86">
        <f t="shared" si="1"/>
        <v>1.0879E-2</v>
      </c>
    </row>
    <row r="87" spans="1:12" x14ac:dyDescent="0.2">
      <c r="A87">
        <v>195</v>
      </c>
      <c r="B87">
        <v>-0.05</v>
      </c>
      <c r="C87">
        <v>0.188</v>
      </c>
      <c r="D87">
        <v>-0.29299999999999998</v>
      </c>
      <c r="E87">
        <v>5.3999999999999999E-2</v>
      </c>
      <c r="F87">
        <f t="shared" si="1"/>
        <v>5.1083999999999997E-2</v>
      </c>
      <c r="J87" t="s">
        <v>84</v>
      </c>
    </row>
    <row r="88" spans="1:12" x14ac:dyDescent="0.2">
      <c r="A88">
        <v>197</v>
      </c>
      <c r="B88">
        <v>-2.1999999999999999E-2</v>
      </c>
      <c r="C88">
        <v>2.3E-2</v>
      </c>
      <c r="D88">
        <v>-4.5999999999999999E-2</v>
      </c>
      <c r="E88">
        <v>2.7E-2</v>
      </c>
      <c r="F88">
        <f t="shared" si="1"/>
        <v>2.6270999999999999E-2</v>
      </c>
      <c r="J88" t="s">
        <v>85</v>
      </c>
    </row>
    <row r="89" spans="1:12" x14ac:dyDescent="0.2">
      <c r="A89">
        <v>205</v>
      </c>
      <c r="B89">
        <v>-4.0000000000000001E-3</v>
      </c>
      <c r="C89">
        <v>-0.41699999999999998</v>
      </c>
      <c r="D89">
        <v>0.29199999999999998</v>
      </c>
      <c r="E89">
        <v>5.0000000000000001E-3</v>
      </c>
      <c r="F89">
        <f t="shared" si="1"/>
        <v>4.9750000000000003E-3</v>
      </c>
      <c r="J89" t="s">
        <v>108</v>
      </c>
    </row>
    <row r="90" spans="1:12" x14ac:dyDescent="0.2">
      <c r="A90" t="s">
        <v>33</v>
      </c>
      <c r="B90">
        <v>0.21199999999999999</v>
      </c>
      <c r="C90">
        <v>-5.0000000000000001E-3</v>
      </c>
      <c r="D90">
        <v>0.216</v>
      </c>
      <c r="J90" t="s">
        <v>109</v>
      </c>
    </row>
    <row r="92" spans="1:12" x14ac:dyDescent="0.2">
      <c r="J92" t="s">
        <v>110</v>
      </c>
    </row>
    <row r="93" spans="1:12" x14ac:dyDescent="0.2">
      <c r="J93" t="s">
        <v>111</v>
      </c>
      <c r="L93" t="s">
        <v>112</v>
      </c>
    </row>
    <row r="94" spans="1:12" x14ac:dyDescent="0.2">
      <c r="J94" t="s">
        <v>113</v>
      </c>
    </row>
    <row r="97" spans="1:8" x14ac:dyDescent="0.2">
      <c r="A97" t="s">
        <v>38</v>
      </c>
    </row>
    <row r="98" spans="1:8" x14ac:dyDescent="0.2">
      <c r="A98" t="s">
        <v>28</v>
      </c>
      <c r="B98" t="s">
        <v>29</v>
      </c>
      <c r="C98" t="s">
        <v>30</v>
      </c>
      <c r="D98" t="s">
        <v>31</v>
      </c>
      <c r="E98" t="s">
        <v>75</v>
      </c>
      <c r="H98" t="s">
        <v>61</v>
      </c>
    </row>
    <row r="99" spans="1:8" x14ac:dyDescent="0.2">
      <c r="A99">
        <v>260</v>
      </c>
      <c r="B99">
        <v>-2.4E-2</v>
      </c>
      <c r="C99">
        <v>-1E-3</v>
      </c>
      <c r="D99">
        <v>-2.3E-2</v>
      </c>
      <c r="E99">
        <v>2.9000000000000001E-2</v>
      </c>
    </row>
    <row r="100" spans="1:8" x14ac:dyDescent="0.2">
      <c r="A100">
        <v>263</v>
      </c>
      <c r="B100">
        <v>-2.8000000000000001E-2</v>
      </c>
      <c r="C100">
        <v>0.24</v>
      </c>
      <c r="D100">
        <v>-0.35299999999999998</v>
      </c>
      <c r="E100">
        <v>3.5000000000000003E-2</v>
      </c>
      <c r="G100" t="s">
        <v>69</v>
      </c>
    </row>
    <row r="101" spans="1:8" x14ac:dyDescent="0.2">
      <c r="A101">
        <v>266</v>
      </c>
      <c r="B101">
        <v>0.254</v>
      </c>
      <c r="C101">
        <v>9.1999999999999998E-2</v>
      </c>
      <c r="D101">
        <v>0.17799999999999999</v>
      </c>
      <c r="E101">
        <v>0.73799999999999999</v>
      </c>
      <c r="G101" t="s">
        <v>114</v>
      </c>
    </row>
    <row r="102" spans="1:8" x14ac:dyDescent="0.2">
      <c r="A102">
        <v>269</v>
      </c>
      <c r="B102">
        <v>0.20100000000000001</v>
      </c>
      <c r="C102">
        <v>0.192</v>
      </c>
      <c r="D102">
        <v>0.01</v>
      </c>
      <c r="E102">
        <v>0.19800000000000001</v>
      </c>
      <c r="G102" t="s">
        <v>71</v>
      </c>
    </row>
    <row r="103" spans="1:8" x14ac:dyDescent="0.2">
      <c r="A103" t="s">
        <v>33</v>
      </c>
      <c r="B103">
        <v>0.192</v>
      </c>
      <c r="C103">
        <v>0.13600000000000001</v>
      </c>
      <c r="D103">
        <v>6.4000000000000001E-2</v>
      </c>
      <c r="G103" t="s">
        <v>64</v>
      </c>
    </row>
    <row r="104" spans="1:8" x14ac:dyDescent="0.2">
      <c r="G104" t="s">
        <v>115</v>
      </c>
    </row>
    <row r="105" spans="1:8" x14ac:dyDescent="0.2">
      <c r="G105">
        <v>0.6</v>
      </c>
    </row>
    <row r="107" spans="1:8" x14ac:dyDescent="0.2">
      <c r="A107" t="s">
        <v>39</v>
      </c>
      <c r="G107" t="s">
        <v>61</v>
      </c>
    </row>
    <row r="108" spans="1:8" x14ac:dyDescent="0.2">
      <c r="A108" t="s">
        <v>28</v>
      </c>
      <c r="B108" t="s">
        <v>29</v>
      </c>
      <c r="C108" t="s">
        <v>30</v>
      </c>
      <c r="D108" t="s">
        <v>31</v>
      </c>
      <c r="E108" t="s">
        <v>75</v>
      </c>
    </row>
    <row r="109" spans="1:8" x14ac:dyDescent="0.2">
      <c r="A109">
        <v>189</v>
      </c>
      <c r="B109">
        <v>5.0000000000000001E-3</v>
      </c>
      <c r="C109">
        <v>0.503</v>
      </c>
      <c r="D109">
        <v>-1</v>
      </c>
      <c r="E109">
        <v>5.0000000000000001E-3</v>
      </c>
      <c r="G109" t="s">
        <v>69</v>
      </c>
    </row>
    <row r="110" spans="1:8" x14ac:dyDescent="0.2">
      <c r="A110">
        <v>192</v>
      </c>
      <c r="B110">
        <v>-2.1000000000000001E-2</v>
      </c>
      <c r="C110">
        <v>-7.8E-2</v>
      </c>
      <c r="D110">
        <v>5.2999999999999999E-2</v>
      </c>
      <c r="E110">
        <v>0.21</v>
      </c>
      <c r="G110" t="s">
        <v>116</v>
      </c>
    </row>
    <row r="111" spans="1:8" x14ac:dyDescent="0.2">
      <c r="A111">
        <v>195</v>
      </c>
      <c r="B111">
        <v>-4.0000000000000001E-3</v>
      </c>
      <c r="C111">
        <v>0.09</v>
      </c>
      <c r="D111">
        <v>-0.10299999999999999</v>
      </c>
      <c r="E111">
        <v>0.01</v>
      </c>
      <c r="G111" t="s">
        <v>71</v>
      </c>
    </row>
    <row r="112" spans="1:8" x14ac:dyDescent="0.2">
      <c r="A112">
        <v>198</v>
      </c>
      <c r="B112">
        <v>-5.8000000000000003E-2</v>
      </c>
      <c r="C112">
        <v>-2.4E-2</v>
      </c>
      <c r="D112">
        <v>-3.3000000000000002E-2</v>
      </c>
      <c r="E112">
        <v>0.47499999999999998</v>
      </c>
      <c r="G112" t="s">
        <v>64</v>
      </c>
    </row>
    <row r="113" spans="1:7" x14ac:dyDescent="0.2">
      <c r="A113">
        <v>201</v>
      </c>
      <c r="B113">
        <v>-8.0000000000000002E-3</v>
      </c>
      <c r="C113">
        <v>0.11700000000000001</v>
      </c>
      <c r="D113">
        <v>-0.14199999999999999</v>
      </c>
      <c r="E113">
        <v>0.27</v>
      </c>
      <c r="G113" t="s">
        <v>65</v>
      </c>
    </row>
    <row r="114" spans="1:7" x14ac:dyDescent="0.2">
      <c r="A114">
        <v>203</v>
      </c>
      <c r="B114">
        <v>-3.0000000000000001E-3</v>
      </c>
      <c r="C114">
        <v>-0.318</v>
      </c>
      <c r="D114">
        <v>0.23799999999999999</v>
      </c>
      <c r="E114">
        <v>5.0000000000000001E-3</v>
      </c>
      <c r="G114">
        <v>2.395253E-2</v>
      </c>
    </row>
    <row r="115" spans="1:7" x14ac:dyDescent="0.2">
      <c r="A115">
        <v>204</v>
      </c>
      <c r="B115">
        <v>-1.6E-2</v>
      </c>
      <c r="C115">
        <v>-7.5999999999999998E-2</v>
      </c>
      <c r="D115">
        <v>5.6000000000000001E-2</v>
      </c>
      <c r="E115">
        <v>0.02</v>
      </c>
    </row>
    <row r="116" spans="1:7" x14ac:dyDescent="0.2">
      <c r="A116">
        <v>207</v>
      </c>
      <c r="B116">
        <v>-3.0000000000000001E-3</v>
      </c>
      <c r="C116">
        <v>-0.318</v>
      </c>
      <c r="D116">
        <v>0.23799999999999999</v>
      </c>
      <c r="E116">
        <v>5.0000000000000001E-3</v>
      </c>
    </row>
    <row r="117" spans="1:7" x14ac:dyDescent="0.2">
      <c r="A117" t="s">
        <v>33</v>
      </c>
      <c r="B117">
        <v>-0.03</v>
      </c>
      <c r="C117">
        <v>4.0000000000000001E-3</v>
      </c>
      <c r="D117">
        <v>-3.5000000000000003E-2</v>
      </c>
    </row>
    <row r="119" spans="1:7" x14ac:dyDescent="0.2">
      <c r="A119" t="s">
        <v>118</v>
      </c>
      <c r="F119" t="s">
        <v>61</v>
      </c>
    </row>
    <row r="120" spans="1:7" x14ac:dyDescent="0.2">
      <c r="A120" t="s">
        <v>37</v>
      </c>
    </row>
    <row r="121" spans="1:7" x14ac:dyDescent="0.2">
      <c r="A121" t="s">
        <v>28</v>
      </c>
      <c r="B121" t="s">
        <v>29</v>
      </c>
      <c r="C121" t="s">
        <v>30</v>
      </c>
      <c r="D121" t="s">
        <v>31</v>
      </c>
      <c r="F121" t="s">
        <v>69</v>
      </c>
    </row>
    <row r="122" spans="1:7" x14ac:dyDescent="0.2">
      <c r="A122">
        <v>173</v>
      </c>
      <c r="B122">
        <v>-0.108</v>
      </c>
      <c r="C122">
        <v>6.0999999999999999E-2</v>
      </c>
      <c r="D122">
        <v>-0.17899999999999999</v>
      </c>
      <c r="F122" t="s">
        <v>119</v>
      </c>
    </row>
    <row r="123" spans="1:7" x14ac:dyDescent="0.2">
      <c r="A123">
        <v>191</v>
      </c>
      <c r="B123">
        <v>5.0000000000000001E-3</v>
      </c>
      <c r="C123">
        <v>0.502</v>
      </c>
      <c r="D123">
        <v>-1</v>
      </c>
      <c r="F123" t="s">
        <v>71</v>
      </c>
    </row>
    <row r="124" spans="1:7" x14ac:dyDescent="0.2">
      <c r="A124">
        <v>193</v>
      </c>
      <c r="B124">
        <v>-4.0000000000000001E-3</v>
      </c>
      <c r="C124">
        <v>0.155</v>
      </c>
      <c r="D124">
        <v>-0.188</v>
      </c>
      <c r="F124" t="s">
        <v>64</v>
      </c>
    </row>
    <row r="125" spans="1:7" x14ac:dyDescent="0.2">
      <c r="A125">
        <v>195</v>
      </c>
      <c r="B125">
        <v>-0.05</v>
      </c>
      <c r="C125">
        <v>0.188</v>
      </c>
      <c r="D125">
        <v>-0.29299999999999998</v>
      </c>
      <c r="F125" t="s">
        <v>68</v>
      </c>
    </row>
    <row r="126" spans="1:7" x14ac:dyDescent="0.2">
      <c r="A126">
        <v>197</v>
      </c>
      <c r="B126">
        <v>-2.1999999999999999E-2</v>
      </c>
      <c r="C126">
        <v>2.3E-2</v>
      </c>
      <c r="D126">
        <v>-4.5999999999999999E-2</v>
      </c>
      <c r="F126">
        <v>0.17393130000000001</v>
      </c>
    </row>
    <row r="127" spans="1:7" x14ac:dyDescent="0.2">
      <c r="A127">
        <v>205</v>
      </c>
      <c r="B127">
        <v>-4.0000000000000001E-3</v>
      </c>
      <c r="C127">
        <v>-0.41699999999999998</v>
      </c>
      <c r="D127">
        <v>0.29199999999999998</v>
      </c>
    </row>
    <row r="128" spans="1:7" x14ac:dyDescent="0.2">
      <c r="A128" t="s">
        <v>33</v>
      </c>
      <c r="B128">
        <v>-6.9000000000000006E-2</v>
      </c>
      <c r="C128">
        <v>9.4E-2</v>
      </c>
      <c r="D128">
        <v>-0.17899999999999999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opLeftCell="N8" workbookViewId="0">
      <selection activeCell="X40" sqref="X40"/>
    </sheetView>
  </sheetViews>
  <sheetFormatPr baseColWidth="10" defaultRowHeight="15" x14ac:dyDescent="0.2"/>
  <sheetData>
    <row r="1" spans="1:26" x14ac:dyDescent="0.2">
      <c r="A1" t="s">
        <v>24</v>
      </c>
      <c r="B1" t="s">
        <v>147</v>
      </c>
      <c r="C1" t="s">
        <v>50</v>
      </c>
      <c r="D1" t="s">
        <v>52</v>
      </c>
      <c r="E1" t="s">
        <v>53</v>
      </c>
      <c r="F1" t="s">
        <v>54</v>
      </c>
      <c r="G1" t="s">
        <v>146</v>
      </c>
      <c r="H1" t="s">
        <v>58</v>
      </c>
      <c r="I1" t="s">
        <v>57</v>
      </c>
      <c r="K1" t="s">
        <v>24</v>
      </c>
      <c r="L1" t="s">
        <v>50</v>
      </c>
      <c r="M1" t="s">
        <v>51</v>
      </c>
      <c r="N1" t="s">
        <v>53</v>
      </c>
      <c r="O1" t="s">
        <v>54</v>
      </c>
      <c r="P1" t="s">
        <v>146</v>
      </c>
      <c r="Q1" t="s">
        <v>58</v>
      </c>
      <c r="R1" t="s">
        <v>57</v>
      </c>
      <c r="T1" t="s">
        <v>50</v>
      </c>
      <c r="U1" t="s">
        <v>51</v>
      </c>
      <c r="V1" t="s">
        <v>52</v>
      </c>
      <c r="X1" t="s">
        <v>50</v>
      </c>
      <c r="Y1" t="s">
        <v>60</v>
      </c>
      <c r="Z1" t="s">
        <v>52</v>
      </c>
    </row>
    <row r="2" spans="1:26" x14ac:dyDescent="0.2">
      <c r="A2">
        <v>2.9999999999999997E-4</v>
      </c>
      <c r="B2">
        <f>IF(A2&gt;0.5,(1-A2)*2,A2*2)</f>
        <v>5.9999999999999995E-4</v>
      </c>
      <c r="C2" t="s">
        <v>40</v>
      </c>
      <c r="D2">
        <v>0.217</v>
      </c>
      <c r="E2">
        <f>D2-I2*G2</f>
        <v>8.882553626069159E-2</v>
      </c>
      <c r="F2">
        <f>D2+I2*G2</f>
        <v>0.34517446373930838</v>
      </c>
      <c r="G2">
        <v>6.3E-2</v>
      </c>
      <c r="H2">
        <v>34</v>
      </c>
      <c r="I2">
        <f>TINV(0.05,H2-1)</f>
        <v>2.0345152974493397</v>
      </c>
      <c r="K2">
        <v>0.1837</v>
      </c>
      <c r="L2" t="s">
        <v>40</v>
      </c>
      <c r="M2">
        <v>1.7999999999999999E-2</v>
      </c>
      <c r="N2">
        <f>M2-R2*P2</f>
        <v>-0.11017446373930841</v>
      </c>
      <c r="O2">
        <f>M2+R2*P2</f>
        <v>0.1461744637393084</v>
      </c>
      <c r="P2">
        <v>6.3E-2</v>
      </c>
      <c r="Q2">
        <v>34</v>
      </c>
      <c r="R2">
        <f>TINV(0.05,Q2-1)</f>
        <v>2.0345152974493397</v>
      </c>
      <c r="T2" t="s">
        <v>40</v>
      </c>
      <c r="U2">
        <v>1.7999999999999999E-2</v>
      </c>
      <c r="V2">
        <v>0.217</v>
      </c>
      <c r="X2" t="s">
        <v>40</v>
      </c>
      <c r="Y2">
        <v>30</v>
      </c>
      <c r="Z2">
        <v>0.217</v>
      </c>
    </row>
    <row r="3" spans="1:26" x14ac:dyDescent="0.2">
      <c r="A3">
        <v>1.3899999999999999E-2</v>
      </c>
      <c r="B3">
        <f t="shared" ref="B3:B10" si="0">IF(A3&gt;0.5,(1-A3)*2,A3*2)</f>
        <v>2.7799999999999998E-2</v>
      </c>
      <c r="C3" t="s">
        <v>43</v>
      </c>
      <c r="D3">
        <v>0.14599999999999999</v>
      </c>
      <c r="E3">
        <f t="shared" ref="E3:E8" si="1">D3-I3*G3</f>
        <v>7.6529597734448784E-3</v>
      </c>
      <c r="F3">
        <f t="shared" ref="F3:F8" si="2">D3+I3*G3</f>
        <v>0.2843470402265551</v>
      </c>
      <c r="G3">
        <v>6.8000000000000005E-2</v>
      </c>
      <c r="H3">
        <v>34</v>
      </c>
      <c r="I3">
        <f t="shared" ref="I3:I8" si="3">TINV(0.05,H3-1)</f>
        <v>2.0345152974493397</v>
      </c>
      <c r="K3">
        <v>5.7500000000000002E-2</v>
      </c>
      <c r="L3" t="s">
        <v>43</v>
      </c>
      <c r="M3">
        <v>3.0000000000000001E-3</v>
      </c>
      <c r="N3">
        <f t="shared" ref="N3:N8" si="4">M3-R3*P3</f>
        <v>-0.13534704022655511</v>
      </c>
      <c r="O3">
        <f t="shared" ref="O3:O8" si="5">M3+R3*P3</f>
        <v>0.14134704022655512</v>
      </c>
      <c r="P3">
        <v>6.8000000000000005E-2</v>
      </c>
      <c r="Q3">
        <v>34</v>
      </c>
      <c r="R3">
        <f t="shared" ref="R3:R8" si="6">TINV(0.05,Q3-1)</f>
        <v>2.0345152974493397</v>
      </c>
      <c r="T3" t="s">
        <v>43</v>
      </c>
      <c r="U3">
        <v>3.0000000000000001E-3</v>
      </c>
      <c r="V3">
        <v>0.14599999999999999</v>
      </c>
      <c r="X3" t="s">
        <v>43</v>
      </c>
      <c r="Y3">
        <v>3</v>
      </c>
      <c r="Z3">
        <v>0.14599999999999999</v>
      </c>
    </row>
    <row r="4" spans="1:26" x14ac:dyDescent="0.2">
      <c r="A4">
        <v>3.3700000000000001E-2</v>
      </c>
      <c r="B4">
        <f t="shared" si="0"/>
        <v>6.7400000000000002E-2</v>
      </c>
      <c r="C4" t="s">
        <v>44</v>
      </c>
      <c r="D4">
        <v>0.16400000000000001</v>
      </c>
      <c r="E4">
        <f t="shared" si="1"/>
        <v>-8.2176350991370078E-2</v>
      </c>
      <c r="F4">
        <f t="shared" si="2"/>
        <v>0.41017635099137006</v>
      </c>
      <c r="G4">
        <v>0.121</v>
      </c>
      <c r="H4">
        <v>34</v>
      </c>
      <c r="I4">
        <f t="shared" si="3"/>
        <v>2.0345152974493397</v>
      </c>
      <c r="K4">
        <v>1.6999999999999999E-3</v>
      </c>
      <c r="L4" t="s">
        <v>44</v>
      </c>
      <c r="M4">
        <v>0.16200000000000001</v>
      </c>
      <c r="N4">
        <f t="shared" si="4"/>
        <v>-8.417635099137008E-2</v>
      </c>
      <c r="O4">
        <f t="shared" si="5"/>
        <v>0.40817635099137006</v>
      </c>
      <c r="P4">
        <v>0.121</v>
      </c>
      <c r="Q4">
        <v>34</v>
      </c>
      <c r="R4">
        <f t="shared" si="6"/>
        <v>2.0345152974493397</v>
      </c>
      <c r="T4" t="s">
        <v>44</v>
      </c>
      <c r="U4">
        <v>0.16200000000000001</v>
      </c>
      <c r="V4">
        <v>0.16400000000000001</v>
      </c>
      <c r="X4" t="s">
        <v>44</v>
      </c>
      <c r="Y4">
        <v>16</v>
      </c>
      <c r="Z4">
        <v>0.16400000000000001</v>
      </c>
    </row>
    <row r="5" spans="1:26" x14ac:dyDescent="0.2">
      <c r="A5">
        <v>0.26669999999999999</v>
      </c>
      <c r="B5">
        <f t="shared" si="0"/>
        <v>0.53339999999999999</v>
      </c>
      <c r="C5" t="s">
        <v>45</v>
      </c>
      <c r="D5">
        <v>0.11</v>
      </c>
      <c r="E5">
        <f t="shared" si="1"/>
        <v>-8.5313468555136621E-2</v>
      </c>
      <c r="F5">
        <f t="shared" si="2"/>
        <v>0.30531346855513664</v>
      </c>
      <c r="G5">
        <v>9.6000000000000002E-2</v>
      </c>
      <c r="H5">
        <v>34</v>
      </c>
      <c r="I5">
        <f t="shared" si="3"/>
        <v>2.0345152974493397</v>
      </c>
      <c r="K5">
        <v>8.0999999999999996E-3</v>
      </c>
      <c r="L5" t="s">
        <v>45</v>
      </c>
      <c r="M5">
        <v>8.2000000000000003E-2</v>
      </c>
      <c r="N5">
        <f t="shared" si="4"/>
        <v>-0.11331346855513662</v>
      </c>
      <c r="O5">
        <f t="shared" si="5"/>
        <v>0.27731346855513661</v>
      </c>
      <c r="P5">
        <v>9.6000000000000002E-2</v>
      </c>
      <c r="Q5">
        <v>34</v>
      </c>
      <c r="R5">
        <f t="shared" si="6"/>
        <v>2.0345152974493397</v>
      </c>
      <c r="T5" t="s">
        <v>45</v>
      </c>
      <c r="U5">
        <v>8.2000000000000003E-2</v>
      </c>
      <c r="V5">
        <v>0.11</v>
      </c>
      <c r="X5" t="s">
        <v>45</v>
      </c>
      <c r="Y5">
        <v>11</v>
      </c>
      <c r="Z5">
        <v>0.11</v>
      </c>
    </row>
    <row r="6" spans="1:26" x14ac:dyDescent="0.2">
      <c r="A6">
        <v>0.1221</v>
      </c>
      <c r="B6">
        <f t="shared" si="0"/>
        <v>0.2442</v>
      </c>
      <c r="C6" t="s">
        <v>46</v>
      </c>
      <c r="D6">
        <v>0.11</v>
      </c>
      <c r="E6">
        <f t="shared" si="1"/>
        <v>-3.6485101416352458E-2</v>
      </c>
      <c r="F6">
        <f t="shared" si="2"/>
        <v>0.25648510141635245</v>
      </c>
      <c r="G6">
        <v>7.1999999999999995E-2</v>
      </c>
      <c r="H6">
        <v>34</v>
      </c>
      <c r="I6">
        <f t="shared" si="3"/>
        <v>2.0345152974493397</v>
      </c>
      <c r="K6">
        <v>0.92390000000000005</v>
      </c>
      <c r="L6" t="s">
        <v>46</v>
      </c>
      <c r="M6">
        <v>-0.107</v>
      </c>
      <c r="N6">
        <f t="shared" si="4"/>
        <v>-0.25348510141635244</v>
      </c>
      <c r="O6">
        <f t="shared" si="5"/>
        <v>3.9485101416352461E-2</v>
      </c>
      <c r="P6">
        <v>7.1999999999999995E-2</v>
      </c>
      <c r="Q6">
        <v>34</v>
      </c>
      <c r="R6">
        <f t="shared" si="6"/>
        <v>2.0345152974493397</v>
      </c>
      <c r="T6" t="s">
        <v>46</v>
      </c>
      <c r="U6">
        <v>-0.107</v>
      </c>
      <c r="V6">
        <v>0.11</v>
      </c>
      <c r="X6" t="s">
        <v>46</v>
      </c>
      <c r="Y6">
        <v>13</v>
      </c>
      <c r="Z6">
        <v>0.11</v>
      </c>
    </row>
    <row r="7" spans="1:26" x14ac:dyDescent="0.2">
      <c r="A7">
        <v>0.23169999999999999</v>
      </c>
      <c r="B7">
        <f t="shared" si="0"/>
        <v>0.46339999999999998</v>
      </c>
      <c r="C7" t="s">
        <v>47</v>
      </c>
      <c r="D7">
        <v>4.1000000000000002E-2</v>
      </c>
      <c r="E7">
        <f t="shared" si="1"/>
        <v>-0.13600283087809253</v>
      </c>
      <c r="F7">
        <f t="shared" si="2"/>
        <v>0.21800283087809255</v>
      </c>
      <c r="G7">
        <v>8.6999999999999994E-2</v>
      </c>
      <c r="H7">
        <v>34</v>
      </c>
      <c r="I7">
        <f t="shared" si="3"/>
        <v>2.0345152974493397</v>
      </c>
      <c r="K7">
        <v>4.5999999999999999E-2</v>
      </c>
      <c r="L7" t="s">
        <v>47</v>
      </c>
      <c r="M7">
        <v>0.161</v>
      </c>
      <c r="N7">
        <f t="shared" si="4"/>
        <v>-1.6002830878092539E-2</v>
      </c>
      <c r="O7">
        <f t="shared" si="5"/>
        <v>0.33800283087809257</v>
      </c>
      <c r="P7">
        <v>8.6999999999999994E-2</v>
      </c>
      <c r="Q7">
        <v>34</v>
      </c>
      <c r="R7">
        <f t="shared" si="6"/>
        <v>2.0345152974493397</v>
      </c>
      <c r="T7" t="s">
        <v>47</v>
      </c>
      <c r="U7">
        <v>0.161</v>
      </c>
      <c r="V7">
        <v>4.1000000000000002E-2</v>
      </c>
      <c r="X7" t="s">
        <v>47</v>
      </c>
      <c r="Y7">
        <v>20</v>
      </c>
      <c r="Z7">
        <v>4.1000000000000002E-2</v>
      </c>
    </row>
    <row r="8" spans="1:26" x14ac:dyDescent="0.2">
      <c r="A8">
        <v>0.69889999999999997</v>
      </c>
      <c r="B8">
        <f t="shared" si="0"/>
        <v>0.60220000000000007</v>
      </c>
      <c r="C8" t="s">
        <v>48</v>
      </c>
      <c r="D8">
        <v>-4.5999999999999999E-2</v>
      </c>
      <c r="E8">
        <f t="shared" si="1"/>
        <v>-0.18027800963165641</v>
      </c>
      <c r="F8">
        <f t="shared" si="2"/>
        <v>8.8278009631656426E-2</v>
      </c>
      <c r="G8">
        <v>6.6000000000000003E-2</v>
      </c>
      <c r="H8">
        <v>34</v>
      </c>
      <c r="I8">
        <f t="shared" si="3"/>
        <v>2.0345152974493397</v>
      </c>
      <c r="K8">
        <v>0.54069999999999996</v>
      </c>
      <c r="L8" t="s">
        <v>48</v>
      </c>
      <c r="M8">
        <v>1.4999999999999999E-2</v>
      </c>
      <c r="N8">
        <f t="shared" si="4"/>
        <v>-0.11927800963165643</v>
      </c>
      <c r="O8">
        <f t="shared" si="5"/>
        <v>0.14927800963165644</v>
      </c>
      <c r="P8">
        <v>6.6000000000000003E-2</v>
      </c>
      <c r="Q8">
        <v>34</v>
      </c>
      <c r="R8">
        <f t="shared" si="6"/>
        <v>2.0345152974493397</v>
      </c>
      <c r="T8" t="s">
        <v>48</v>
      </c>
      <c r="U8">
        <v>1.4999999999999999E-2</v>
      </c>
      <c r="V8">
        <v>-4.5999999999999999E-2</v>
      </c>
      <c r="X8" t="s">
        <v>48</v>
      </c>
      <c r="Y8">
        <v>6</v>
      </c>
      <c r="Z8">
        <v>-4.5999999999999999E-2</v>
      </c>
    </row>
    <row r="9" spans="1:26" x14ac:dyDescent="0.2">
      <c r="A9">
        <v>1E-4</v>
      </c>
      <c r="B9">
        <f t="shared" si="0"/>
        <v>2.0000000000000001E-4</v>
      </c>
      <c r="C9" t="s">
        <v>42</v>
      </c>
      <c r="D9">
        <v>0.111</v>
      </c>
      <c r="E9">
        <v>3.6999999999999998E-2</v>
      </c>
      <c r="F9">
        <v>0.17100000000000001</v>
      </c>
      <c r="K9">
        <v>4.0000000000000002E-4</v>
      </c>
      <c r="L9" t="s">
        <v>42</v>
      </c>
      <c r="M9">
        <v>4.2999999999999997E-2</v>
      </c>
      <c r="N9">
        <v>-1.2999999999999999E-2</v>
      </c>
      <c r="O9">
        <v>0.10299999999999999</v>
      </c>
    </row>
    <row r="10" spans="1:26" x14ac:dyDescent="0.2">
      <c r="A10">
        <v>1E-4</v>
      </c>
      <c r="B10">
        <f t="shared" si="0"/>
        <v>2.0000000000000001E-4</v>
      </c>
      <c r="C10" t="s">
        <v>271</v>
      </c>
      <c r="D10">
        <v>0.112</v>
      </c>
      <c r="E10">
        <v>2.5999999999999999E-2</v>
      </c>
      <c r="F10">
        <v>0.18</v>
      </c>
      <c r="T10" t="s">
        <v>61</v>
      </c>
      <c r="X10" t="s">
        <v>61</v>
      </c>
    </row>
    <row r="12" spans="1:26" x14ac:dyDescent="0.2">
      <c r="A12" t="s">
        <v>49</v>
      </c>
      <c r="B12" t="s">
        <v>51</v>
      </c>
      <c r="C12" t="s">
        <v>52</v>
      </c>
      <c r="D12" t="s">
        <v>59</v>
      </c>
    </row>
    <row r="13" spans="1:26" x14ac:dyDescent="0.2">
      <c r="A13" t="s">
        <v>55</v>
      </c>
      <c r="B13">
        <v>0.03</v>
      </c>
      <c r="C13">
        <v>0.04</v>
      </c>
      <c r="D13">
        <f>C13/B13</f>
        <v>1.3333333333333335</v>
      </c>
      <c r="T13" t="s">
        <v>62</v>
      </c>
      <c r="X13" t="s">
        <v>66</v>
      </c>
    </row>
    <row r="14" spans="1:26" x14ac:dyDescent="0.2">
      <c r="T14" t="s">
        <v>148</v>
      </c>
      <c r="X14" t="s">
        <v>150</v>
      </c>
    </row>
    <row r="15" spans="1:26" x14ac:dyDescent="0.2">
      <c r="T15" t="s">
        <v>63</v>
      </c>
      <c r="X15" t="s">
        <v>63</v>
      </c>
    </row>
    <row r="16" spans="1:26" x14ac:dyDescent="0.2">
      <c r="T16" t="s">
        <v>64</v>
      </c>
      <c r="X16" t="s">
        <v>64</v>
      </c>
    </row>
    <row r="17" spans="20:26" x14ac:dyDescent="0.2">
      <c r="T17" t="s">
        <v>149</v>
      </c>
      <c r="X17" t="s">
        <v>68</v>
      </c>
    </row>
    <row r="18" spans="20:26" x14ac:dyDescent="0.2">
      <c r="T18">
        <v>0.14415</v>
      </c>
      <c r="X18">
        <v>0.3783937</v>
      </c>
    </row>
    <row r="21" spans="20:26" x14ac:dyDescent="0.2">
      <c r="T21" t="s">
        <v>50</v>
      </c>
      <c r="U21" t="s">
        <v>51</v>
      </c>
      <c r="V21" t="s">
        <v>52</v>
      </c>
      <c r="X21" t="s">
        <v>50</v>
      </c>
      <c r="Y21" t="s">
        <v>60</v>
      </c>
      <c r="Z21" t="s">
        <v>52</v>
      </c>
    </row>
    <row r="22" spans="20:26" x14ac:dyDescent="0.2">
      <c r="T22" t="s">
        <v>40</v>
      </c>
      <c r="U22">
        <v>1.7999999999999999E-2</v>
      </c>
      <c r="V22">
        <v>0.217</v>
      </c>
      <c r="X22" t="s">
        <v>40</v>
      </c>
      <c r="Y22">
        <v>30</v>
      </c>
      <c r="Z22">
        <v>0.217</v>
      </c>
    </row>
    <row r="23" spans="20:26" x14ac:dyDescent="0.2">
      <c r="T23" t="s">
        <v>43</v>
      </c>
      <c r="U23">
        <v>3.0000000000000001E-3</v>
      </c>
      <c r="V23">
        <v>0.14599999999999999</v>
      </c>
      <c r="X23" t="s">
        <v>43</v>
      </c>
      <c r="Y23">
        <v>3</v>
      </c>
      <c r="Z23">
        <v>0.14599999999999999</v>
      </c>
    </row>
    <row r="24" spans="20:26" x14ac:dyDescent="0.2">
      <c r="T24" t="s">
        <v>44</v>
      </c>
      <c r="U24">
        <v>0.16200000000000001</v>
      </c>
      <c r="V24">
        <v>0.16400000000000001</v>
      </c>
      <c r="X24" t="s">
        <v>44</v>
      </c>
      <c r="Y24">
        <v>16</v>
      </c>
      <c r="Z24">
        <v>0.16400000000000001</v>
      </c>
    </row>
    <row r="25" spans="20:26" x14ac:dyDescent="0.2">
      <c r="T25" t="s">
        <v>45</v>
      </c>
      <c r="U25">
        <v>8.2000000000000003E-2</v>
      </c>
      <c r="V25">
        <v>0.11</v>
      </c>
      <c r="X25" t="s">
        <v>45</v>
      </c>
      <c r="Y25">
        <v>11</v>
      </c>
      <c r="Z25">
        <v>0.11</v>
      </c>
    </row>
    <row r="26" spans="20:26" x14ac:dyDescent="0.2">
      <c r="T26" t="s">
        <v>47</v>
      </c>
      <c r="U26">
        <v>0.161</v>
      </c>
      <c r="V26">
        <v>4.1000000000000002E-2</v>
      </c>
      <c r="X26" t="s">
        <v>47</v>
      </c>
      <c r="Y26">
        <v>20</v>
      </c>
      <c r="Z26">
        <v>4.1000000000000002E-2</v>
      </c>
    </row>
    <row r="27" spans="20:26" x14ac:dyDescent="0.2">
      <c r="T27" t="s">
        <v>48</v>
      </c>
      <c r="U27">
        <v>1.4999999999999999E-2</v>
      </c>
      <c r="V27">
        <v>-4.5999999999999999E-2</v>
      </c>
      <c r="X27" t="s">
        <v>48</v>
      </c>
      <c r="Y27">
        <v>6</v>
      </c>
      <c r="Z27">
        <v>-4.5999999999999999E-2</v>
      </c>
    </row>
    <row r="29" spans="20:26" x14ac:dyDescent="0.2">
      <c r="T29" t="s">
        <v>61</v>
      </c>
      <c r="X29" t="s">
        <v>61</v>
      </c>
    </row>
    <row r="31" spans="20:26" x14ac:dyDescent="0.2">
      <c r="T31" t="s">
        <v>219</v>
      </c>
      <c r="U31" t="s">
        <v>220</v>
      </c>
      <c r="X31" t="s">
        <v>219</v>
      </c>
      <c r="Y31" t="s">
        <v>225</v>
      </c>
    </row>
    <row r="32" spans="20:26" x14ac:dyDescent="0.2">
      <c r="T32" t="s">
        <v>221</v>
      </c>
      <c r="X32" t="s">
        <v>226</v>
      </c>
    </row>
    <row r="33" spans="20:25" x14ac:dyDescent="0.2">
      <c r="T33" t="s">
        <v>222</v>
      </c>
      <c r="U33" t="s">
        <v>223</v>
      </c>
      <c r="X33" t="s">
        <v>222</v>
      </c>
      <c r="Y33" t="s">
        <v>223</v>
      </c>
    </row>
    <row r="34" spans="20:25" x14ac:dyDescent="0.2">
      <c r="T34" t="s">
        <v>224</v>
      </c>
      <c r="X34" t="s">
        <v>224</v>
      </c>
    </row>
    <row r="35" spans="20:25" x14ac:dyDescent="0.2">
      <c r="T35" t="s">
        <v>68</v>
      </c>
      <c r="X35" t="s">
        <v>68</v>
      </c>
    </row>
    <row r="36" spans="20:25" x14ac:dyDescent="0.2">
      <c r="T36">
        <v>0.14285709999999999</v>
      </c>
      <c r="X36">
        <v>0.42857139999999999</v>
      </c>
    </row>
    <row r="37" spans="20:25" x14ac:dyDescent="0.2">
      <c r="X37" t="s">
        <v>269</v>
      </c>
      <c r="Y37">
        <v>0.2354</v>
      </c>
    </row>
    <row r="38" spans="20:25" x14ac:dyDescent="0.2">
      <c r="X38" t="s">
        <v>270</v>
      </c>
      <c r="Y38">
        <f>Y37*D10</f>
        <v>2.6364800000000001E-2</v>
      </c>
    </row>
    <row r="39" spans="20:25" x14ac:dyDescent="0.2">
      <c r="X39" t="s">
        <v>272</v>
      </c>
      <c r="Y39">
        <f>D10-Y38</f>
        <v>8.5635199999999995E-2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topLeftCell="A52" workbookViewId="0">
      <selection activeCell="J73" sqref="J73"/>
    </sheetView>
  </sheetViews>
  <sheetFormatPr baseColWidth="10" defaultRowHeight="15" x14ac:dyDescent="0.2"/>
  <sheetData>
    <row r="1" spans="1:7" x14ac:dyDescent="0.2">
      <c r="A1" t="s">
        <v>27</v>
      </c>
    </row>
    <row r="2" spans="1:7" x14ac:dyDescent="0.2">
      <c r="A2" t="s">
        <v>28</v>
      </c>
      <c r="B2" t="s">
        <v>29</v>
      </c>
      <c r="C2" t="s">
        <v>30</v>
      </c>
      <c r="D2" t="s">
        <v>31</v>
      </c>
      <c r="E2" t="s">
        <v>75</v>
      </c>
      <c r="G2" t="s">
        <v>61</v>
      </c>
    </row>
    <row r="3" spans="1:7" x14ac:dyDescent="0.2">
      <c r="A3">
        <v>173</v>
      </c>
      <c r="B3">
        <v>4.0000000000000001E-3</v>
      </c>
      <c r="C3">
        <v>0.09</v>
      </c>
      <c r="D3">
        <v>-9.5000000000000001E-2</v>
      </c>
      <c r="E3">
        <v>7.0000000000000001E-3</v>
      </c>
    </row>
    <row r="4" spans="1:7" x14ac:dyDescent="0.2">
      <c r="A4">
        <v>179</v>
      </c>
      <c r="B4">
        <v>0.26100000000000001</v>
      </c>
      <c r="C4">
        <v>2.9000000000000001E-2</v>
      </c>
      <c r="D4">
        <v>0.23899999999999999</v>
      </c>
      <c r="E4">
        <v>0.26300000000000001</v>
      </c>
      <c r="G4" t="s">
        <v>69</v>
      </c>
    </row>
    <row r="5" spans="1:7" x14ac:dyDescent="0.2">
      <c r="A5">
        <v>181</v>
      </c>
      <c r="B5">
        <v>0.49199999999999999</v>
      </c>
      <c r="C5">
        <v>2.9000000000000001E-2</v>
      </c>
      <c r="D5">
        <v>0.47699999999999998</v>
      </c>
      <c r="E5">
        <v>2.5999999999999999E-2</v>
      </c>
      <c r="G5" t="s">
        <v>151</v>
      </c>
    </row>
    <row r="6" spans="1:7" x14ac:dyDescent="0.2">
      <c r="A6">
        <v>183</v>
      </c>
      <c r="B6">
        <v>-2E-3</v>
      </c>
      <c r="C6">
        <v>-5.2999999999999999E-2</v>
      </c>
      <c r="D6">
        <v>4.8000000000000001E-2</v>
      </c>
      <c r="E6">
        <v>7.0000000000000001E-3</v>
      </c>
      <c r="G6" t="s">
        <v>71</v>
      </c>
    </row>
    <row r="7" spans="1:7" x14ac:dyDescent="0.2">
      <c r="A7">
        <v>185</v>
      </c>
      <c r="B7">
        <v>0.16600000000000001</v>
      </c>
      <c r="C7">
        <v>-1.7000000000000001E-2</v>
      </c>
      <c r="D7">
        <v>0.18</v>
      </c>
      <c r="E7">
        <v>0.34899999999999998</v>
      </c>
      <c r="G7" t="s">
        <v>64</v>
      </c>
    </row>
    <row r="8" spans="1:7" x14ac:dyDescent="0.2">
      <c r="A8">
        <v>187</v>
      </c>
      <c r="B8">
        <v>-4.3999999999999997E-2</v>
      </c>
      <c r="C8">
        <v>0.121</v>
      </c>
      <c r="D8">
        <v>-0.187</v>
      </c>
      <c r="E8">
        <v>5.2999999999999999E-2</v>
      </c>
      <c r="G8" t="s">
        <v>152</v>
      </c>
    </row>
    <row r="9" spans="1:7" x14ac:dyDescent="0.2">
      <c r="A9">
        <v>189</v>
      </c>
      <c r="B9">
        <v>-0.01</v>
      </c>
      <c r="C9">
        <v>-0.25600000000000001</v>
      </c>
      <c r="D9">
        <v>0.19600000000000001</v>
      </c>
      <c r="E9">
        <v>7.0000000000000001E-3</v>
      </c>
      <c r="G9">
        <v>-3.6363640000000003E-2</v>
      </c>
    </row>
    <row r="10" spans="1:7" x14ac:dyDescent="0.2">
      <c r="A10">
        <v>195</v>
      </c>
      <c r="B10">
        <v>0.34599999999999997</v>
      </c>
      <c r="C10">
        <v>0.221</v>
      </c>
      <c r="D10">
        <v>0.161</v>
      </c>
      <c r="E10">
        <v>9.9000000000000005E-2</v>
      </c>
    </row>
    <row r="11" spans="1:7" x14ac:dyDescent="0.2">
      <c r="A11">
        <v>197</v>
      </c>
      <c r="B11">
        <v>0.249</v>
      </c>
      <c r="C11">
        <v>-2E-3</v>
      </c>
      <c r="D11">
        <v>0.251</v>
      </c>
      <c r="E11">
        <v>8.5999999999999993E-2</v>
      </c>
    </row>
    <row r="12" spans="1:7" x14ac:dyDescent="0.2">
      <c r="A12">
        <v>199</v>
      </c>
      <c r="B12">
        <v>-1.7999999999999999E-2</v>
      </c>
      <c r="C12">
        <v>-0.112</v>
      </c>
      <c r="D12">
        <v>8.4000000000000005E-2</v>
      </c>
      <c r="E12">
        <v>0.02</v>
      </c>
    </row>
    <row r="13" spans="1:7" x14ac:dyDescent="0.2">
      <c r="A13">
        <v>209</v>
      </c>
      <c r="B13">
        <v>0.41399999999999998</v>
      </c>
      <c r="C13">
        <v>-0.13100000000000001</v>
      </c>
      <c r="D13">
        <v>0.48199999999999998</v>
      </c>
      <c r="E13">
        <v>8.5999999999999993E-2</v>
      </c>
    </row>
    <row r="14" spans="1:7" x14ac:dyDescent="0.2">
      <c r="A14" t="s">
        <v>33</v>
      </c>
      <c r="B14">
        <v>0.23200000000000001</v>
      </c>
      <c r="C14">
        <v>1.7999999999999999E-2</v>
      </c>
      <c r="D14">
        <v>0.217</v>
      </c>
    </row>
    <row r="16" spans="1:7" x14ac:dyDescent="0.2">
      <c r="A16" t="s">
        <v>34</v>
      </c>
    </row>
    <row r="17" spans="1:7" x14ac:dyDescent="0.2">
      <c r="A17" t="s">
        <v>28</v>
      </c>
      <c r="B17" t="s">
        <v>29</v>
      </c>
      <c r="C17" t="s">
        <v>30</v>
      </c>
      <c r="D17" t="s">
        <v>31</v>
      </c>
      <c r="E17" t="s">
        <v>75</v>
      </c>
      <c r="G17" t="s">
        <v>61</v>
      </c>
    </row>
    <row r="18" spans="1:7" x14ac:dyDescent="0.2">
      <c r="A18">
        <v>172</v>
      </c>
      <c r="B18">
        <v>-0.01</v>
      </c>
      <c r="C18">
        <v>-8.0000000000000002E-3</v>
      </c>
      <c r="D18">
        <v>-2E-3</v>
      </c>
      <c r="E18">
        <v>1.4999999999999999E-2</v>
      </c>
    </row>
    <row r="19" spans="1:7" x14ac:dyDescent="0.2">
      <c r="A19">
        <v>174</v>
      </c>
      <c r="B19">
        <v>-2.1999999999999999E-2</v>
      </c>
      <c r="C19">
        <v>-5.0999999999999997E-2</v>
      </c>
      <c r="D19">
        <v>2.8000000000000001E-2</v>
      </c>
      <c r="E19">
        <v>2.4E-2</v>
      </c>
      <c r="G19" t="s">
        <v>69</v>
      </c>
    </row>
    <row r="20" spans="1:7" x14ac:dyDescent="0.2">
      <c r="A20">
        <v>178</v>
      </c>
      <c r="B20">
        <v>4.0000000000000001E-3</v>
      </c>
      <c r="C20">
        <v>0.13100000000000001</v>
      </c>
      <c r="D20">
        <v>-0.14499999999999999</v>
      </c>
      <c r="E20">
        <v>5.0000000000000001E-3</v>
      </c>
      <c r="G20" t="s">
        <v>153</v>
      </c>
    </row>
    <row r="21" spans="1:7" x14ac:dyDescent="0.2">
      <c r="A21">
        <v>186</v>
      </c>
      <c r="B21">
        <v>0.20699999999999999</v>
      </c>
      <c r="C21">
        <v>8.9999999999999993E-3</v>
      </c>
      <c r="D21">
        <v>0.2</v>
      </c>
      <c r="E21">
        <v>0.15</v>
      </c>
      <c r="G21" t="s">
        <v>71</v>
      </c>
    </row>
    <row r="22" spans="1:7" x14ac:dyDescent="0.2">
      <c r="A22">
        <v>188</v>
      </c>
      <c r="B22">
        <v>-8.9999999999999993E-3</v>
      </c>
      <c r="C22">
        <v>1.4E-2</v>
      </c>
      <c r="D22">
        <v>-2.4E-2</v>
      </c>
      <c r="E22">
        <v>1.4999999999999999E-2</v>
      </c>
      <c r="G22" t="s">
        <v>64</v>
      </c>
    </row>
    <row r="23" spans="1:7" x14ac:dyDescent="0.2">
      <c r="A23">
        <v>192</v>
      </c>
      <c r="B23">
        <v>0.16700000000000001</v>
      </c>
      <c r="C23">
        <v>1.9E-2</v>
      </c>
      <c r="D23">
        <v>0.151</v>
      </c>
      <c r="E23">
        <v>0.52900000000000003</v>
      </c>
      <c r="G23" t="s">
        <v>68</v>
      </c>
    </row>
    <row r="24" spans="1:7" x14ac:dyDescent="0.2">
      <c r="A24">
        <v>194</v>
      </c>
      <c r="B24">
        <v>0.19600000000000001</v>
      </c>
      <c r="C24">
        <v>-8.8999999999999996E-2</v>
      </c>
      <c r="D24">
        <v>0.26100000000000001</v>
      </c>
      <c r="E24">
        <v>0.19400000000000001</v>
      </c>
      <c r="G24">
        <v>0.23076920000000001</v>
      </c>
    </row>
    <row r="25" spans="1:7" x14ac:dyDescent="0.2">
      <c r="A25">
        <v>196</v>
      </c>
      <c r="B25">
        <v>-1.2999999999999999E-2</v>
      </c>
      <c r="C25">
        <v>6.9000000000000006E-2</v>
      </c>
      <c r="D25">
        <v>-8.6999999999999994E-2</v>
      </c>
      <c r="E25">
        <v>1.9E-2</v>
      </c>
    </row>
    <row r="26" spans="1:7" x14ac:dyDescent="0.2">
      <c r="A26">
        <v>198</v>
      </c>
      <c r="B26">
        <v>-6.0000000000000001E-3</v>
      </c>
      <c r="C26">
        <v>0.13</v>
      </c>
      <c r="D26">
        <v>-0.156</v>
      </c>
      <c r="E26">
        <v>1.4999999999999999E-2</v>
      </c>
    </row>
    <row r="27" spans="1:7" x14ac:dyDescent="0.2">
      <c r="A27">
        <v>200</v>
      </c>
      <c r="B27">
        <v>-5.0000000000000001E-3</v>
      </c>
      <c r="C27">
        <v>0.14299999999999999</v>
      </c>
      <c r="D27">
        <v>-0.17299999999999999</v>
      </c>
      <c r="E27">
        <v>1.4999999999999999E-2</v>
      </c>
    </row>
    <row r="28" spans="1:7" x14ac:dyDescent="0.2">
      <c r="A28">
        <v>208</v>
      </c>
      <c r="B28">
        <v>-4.0000000000000001E-3</v>
      </c>
      <c r="C28">
        <v>0.16500000000000001</v>
      </c>
      <c r="D28">
        <v>-0.20200000000000001</v>
      </c>
      <c r="E28">
        <v>1.4999999999999999E-2</v>
      </c>
    </row>
    <row r="29" spans="1:7" x14ac:dyDescent="0.2">
      <c r="A29">
        <v>214</v>
      </c>
      <c r="B29">
        <v>1.7000000000000001E-2</v>
      </c>
      <c r="C29">
        <v>0.50800000000000001</v>
      </c>
      <c r="D29">
        <v>-1</v>
      </c>
      <c r="E29">
        <v>5.0000000000000001E-3</v>
      </c>
    </row>
    <row r="30" spans="1:7" x14ac:dyDescent="0.2">
      <c r="A30" t="s">
        <v>33</v>
      </c>
      <c r="B30">
        <v>0.14899999999999999</v>
      </c>
      <c r="C30">
        <v>3.0000000000000001E-3</v>
      </c>
      <c r="D30">
        <v>0.14599999999999999</v>
      </c>
    </row>
    <row r="32" spans="1:7" x14ac:dyDescent="0.2">
      <c r="A32" t="s">
        <v>35</v>
      </c>
    </row>
    <row r="33" spans="1:7" x14ac:dyDescent="0.2">
      <c r="A33" t="s">
        <v>28</v>
      </c>
      <c r="B33" t="s">
        <v>29</v>
      </c>
      <c r="C33" t="s">
        <v>30</v>
      </c>
      <c r="D33" t="s">
        <v>31</v>
      </c>
      <c r="E33" t="s">
        <v>75</v>
      </c>
      <c r="G33" t="s">
        <v>61</v>
      </c>
    </row>
    <row r="34" spans="1:7" x14ac:dyDescent="0.2">
      <c r="A34">
        <v>197</v>
      </c>
      <c r="B34">
        <v>0.35899999999999999</v>
      </c>
      <c r="C34">
        <v>0.21299999999999999</v>
      </c>
      <c r="D34">
        <v>0.186</v>
      </c>
      <c r="E34">
        <v>0.66700000000000004</v>
      </c>
    </row>
    <row r="35" spans="1:7" x14ac:dyDescent="0.2">
      <c r="A35">
        <v>199</v>
      </c>
      <c r="B35">
        <v>0.11899999999999999</v>
      </c>
      <c r="C35">
        <v>0.21</v>
      </c>
      <c r="D35">
        <v>-0.11600000000000001</v>
      </c>
      <c r="E35">
        <v>6.7000000000000004E-2</v>
      </c>
      <c r="G35" t="s">
        <v>69</v>
      </c>
    </row>
    <row r="36" spans="1:7" x14ac:dyDescent="0.2">
      <c r="A36">
        <v>201</v>
      </c>
      <c r="B36">
        <v>4.0000000000000001E-3</v>
      </c>
      <c r="C36">
        <v>0.108</v>
      </c>
      <c r="D36">
        <v>-0.11799999999999999</v>
      </c>
      <c r="E36">
        <v>6.0000000000000001E-3</v>
      </c>
      <c r="G36" t="s">
        <v>154</v>
      </c>
    </row>
    <row r="37" spans="1:7" x14ac:dyDescent="0.2">
      <c r="A37">
        <v>203</v>
      </c>
      <c r="B37">
        <v>0.67100000000000004</v>
      </c>
      <c r="C37">
        <v>0.64100000000000001</v>
      </c>
      <c r="D37">
        <v>8.4000000000000005E-2</v>
      </c>
      <c r="E37">
        <v>1.7000000000000001E-2</v>
      </c>
      <c r="G37" t="s">
        <v>71</v>
      </c>
    </row>
    <row r="38" spans="1:7" x14ac:dyDescent="0.2">
      <c r="A38">
        <v>207</v>
      </c>
      <c r="B38">
        <v>-3.0000000000000001E-3</v>
      </c>
      <c r="C38">
        <v>-9.6000000000000002E-2</v>
      </c>
      <c r="D38">
        <v>8.4000000000000005E-2</v>
      </c>
      <c r="E38">
        <v>6.0000000000000001E-3</v>
      </c>
      <c r="G38" t="s">
        <v>64</v>
      </c>
    </row>
    <row r="39" spans="1:7" x14ac:dyDescent="0.2">
      <c r="A39">
        <v>209</v>
      </c>
      <c r="B39">
        <v>-2.9000000000000001E-2</v>
      </c>
      <c r="C39">
        <v>-2E-3</v>
      </c>
      <c r="D39">
        <v>-2.7E-2</v>
      </c>
      <c r="E39">
        <v>3.3000000000000002E-2</v>
      </c>
      <c r="G39" t="s">
        <v>155</v>
      </c>
    </row>
    <row r="40" spans="1:7" x14ac:dyDescent="0.2">
      <c r="A40">
        <v>211</v>
      </c>
      <c r="B40">
        <v>0.46700000000000003</v>
      </c>
      <c r="C40">
        <v>-0.11600000000000001</v>
      </c>
      <c r="D40">
        <v>0.52200000000000002</v>
      </c>
      <c r="E40">
        <v>6.7000000000000004E-2</v>
      </c>
      <c r="G40">
        <v>-9.1116410000000002E-3</v>
      </c>
    </row>
    <row r="41" spans="1:7" x14ac:dyDescent="0.2">
      <c r="A41">
        <v>213</v>
      </c>
      <c r="B41">
        <v>0.223</v>
      </c>
      <c r="C41">
        <v>0.19400000000000001</v>
      </c>
      <c r="D41">
        <v>3.5000000000000003E-2</v>
      </c>
      <c r="E41">
        <v>0.111</v>
      </c>
    </row>
    <row r="42" spans="1:7" x14ac:dyDescent="0.2">
      <c r="A42">
        <v>217</v>
      </c>
      <c r="B42">
        <v>4.0000000000000001E-3</v>
      </c>
      <c r="C42">
        <v>0.108</v>
      </c>
      <c r="D42">
        <v>-0.11799999999999999</v>
      </c>
      <c r="E42">
        <v>6.0000000000000001E-3</v>
      </c>
    </row>
    <row r="43" spans="1:7" x14ac:dyDescent="0.2">
      <c r="A43">
        <v>219</v>
      </c>
      <c r="B43">
        <v>-6.0000000000000001E-3</v>
      </c>
      <c r="C43">
        <v>1E-3</v>
      </c>
      <c r="D43">
        <v>-7.0000000000000001E-3</v>
      </c>
      <c r="E43">
        <v>1.0999999999999999E-2</v>
      </c>
    </row>
    <row r="44" spans="1:7" x14ac:dyDescent="0.2">
      <c r="A44">
        <v>221</v>
      </c>
      <c r="B44">
        <v>1</v>
      </c>
      <c r="C44">
        <v>0.216</v>
      </c>
      <c r="D44">
        <v>1</v>
      </c>
      <c r="E44">
        <v>1.0999999999999999E-2</v>
      </c>
    </row>
    <row r="45" spans="1:7" x14ac:dyDescent="0.2">
      <c r="A45" t="s">
        <v>33</v>
      </c>
      <c r="B45">
        <v>0.3</v>
      </c>
      <c r="C45">
        <v>0.16200000000000001</v>
      </c>
      <c r="D45">
        <v>0.16400000000000001</v>
      </c>
    </row>
    <row r="47" spans="1:7" x14ac:dyDescent="0.2">
      <c r="A47" t="s">
        <v>36</v>
      </c>
    </row>
    <row r="48" spans="1:7" x14ac:dyDescent="0.2">
      <c r="A48" t="s">
        <v>28</v>
      </c>
      <c r="B48" t="s">
        <v>29</v>
      </c>
      <c r="C48" t="s">
        <v>30</v>
      </c>
      <c r="D48" t="s">
        <v>31</v>
      </c>
      <c r="E48" t="s">
        <v>75</v>
      </c>
    </row>
    <row r="49" spans="1:16" x14ac:dyDescent="0.2">
      <c r="A49">
        <v>143</v>
      </c>
      <c r="B49">
        <v>0.183</v>
      </c>
      <c r="C49">
        <v>8.2000000000000003E-2</v>
      </c>
      <c r="D49">
        <v>0.11</v>
      </c>
      <c r="E49">
        <v>0.46800000000000003</v>
      </c>
    </row>
    <row r="50" spans="1:16" x14ac:dyDescent="0.2">
      <c r="A50">
        <v>171</v>
      </c>
      <c r="B50">
        <v>0.183</v>
      </c>
      <c r="C50">
        <v>8.2000000000000003E-2</v>
      </c>
      <c r="D50">
        <v>0.11</v>
      </c>
      <c r="E50">
        <v>0.53200000000000003</v>
      </c>
    </row>
    <row r="51" spans="1:16" x14ac:dyDescent="0.2">
      <c r="A51" t="s">
        <v>33</v>
      </c>
      <c r="B51">
        <v>0.183</v>
      </c>
      <c r="C51">
        <v>8.2000000000000003E-2</v>
      </c>
      <c r="D51">
        <v>0.11</v>
      </c>
    </row>
    <row r="53" spans="1:16" x14ac:dyDescent="0.2">
      <c r="A53" t="s">
        <v>37</v>
      </c>
    </row>
    <row r="54" spans="1:16" x14ac:dyDescent="0.2">
      <c r="A54" t="s">
        <v>28</v>
      </c>
      <c r="B54" t="s">
        <v>29</v>
      </c>
      <c r="C54" t="s">
        <v>30</v>
      </c>
      <c r="D54" t="s">
        <v>31</v>
      </c>
      <c r="E54" t="s">
        <v>75</v>
      </c>
      <c r="F54" t="s">
        <v>76</v>
      </c>
      <c r="G54" t="s">
        <v>61</v>
      </c>
      <c r="J54" t="s">
        <v>77</v>
      </c>
      <c r="P54" t="s">
        <v>92</v>
      </c>
    </row>
    <row r="55" spans="1:16" x14ac:dyDescent="0.2">
      <c r="A55">
        <v>173</v>
      </c>
      <c r="B55">
        <v>2.1999999999999999E-2</v>
      </c>
      <c r="C55">
        <v>-0.151</v>
      </c>
      <c r="D55">
        <v>0.15</v>
      </c>
      <c r="E55">
        <v>0.19900000000000001</v>
      </c>
      <c r="F55">
        <f>E55*(1-E55)</f>
        <v>0.15939899999999999</v>
      </c>
    </row>
    <row r="56" spans="1:16" x14ac:dyDescent="0.2">
      <c r="A56">
        <v>177</v>
      </c>
      <c r="B56">
        <v>0.03</v>
      </c>
      <c r="C56">
        <v>-0.14399999999999999</v>
      </c>
      <c r="D56">
        <v>0.152</v>
      </c>
      <c r="E56">
        <v>0.69899999999999995</v>
      </c>
      <c r="F56">
        <f t="shared" ref="F56:F61" si="0">E56*(1-E56)</f>
        <v>0.21039900000000003</v>
      </c>
      <c r="G56" t="s">
        <v>69</v>
      </c>
      <c r="J56" t="s">
        <v>78</v>
      </c>
      <c r="P56" t="s">
        <v>93</v>
      </c>
    </row>
    <row r="57" spans="1:16" x14ac:dyDescent="0.2">
      <c r="A57">
        <v>191</v>
      </c>
      <c r="B57">
        <v>4.0000000000000001E-3</v>
      </c>
      <c r="C57">
        <v>0.122</v>
      </c>
      <c r="D57">
        <v>-0.13500000000000001</v>
      </c>
      <c r="E57">
        <v>5.0000000000000001E-3</v>
      </c>
      <c r="F57">
        <f t="shared" si="0"/>
        <v>4.9750000000000003E-3</v>
      </c>
      <c r="G57" t="s">
        <v>156</v>
      </c>
    </row>
    <row r="58" spans="1:16" x14ac:dyDescent="0.2">
      <c r="A58">
        <v>193</v>
      </c>
      <c r="B58">
        <v>-1.0999999999999999E-2</v>
      </c>
      <c r="C58">
        <v>-0.16900000000000001</v>
      </c>
      <c r="D58">
        <v>0.13500000000000001</v>
      </c>
      <c r="E58">
        <v>1.0999999999999999E-2</v>
      </c>
      <c r="F58">
        <f t="shared" si="0"/>
        <v>1.0879E-2</v>
      </c>
      <c r="G58" t="s">
        <v>71</v>
      </c>
      <c r="J58" t="s">
        <v>79</v>
      </c>
      <c r="P58" t="s">
        <v>79</v>
      </c>
    </row>
    <row r="59" spans="1:16" x14ac:dyDescent="0.2">
      <c r="A59">
        <v>195</v>
      </c>
      <c r="B59">
        <v>-4.9000000000000002E-2</v>
      </c>
      <c r="C59">
        <v>7.3999999999999996E-2</v>
      </c>
      <c r="D59">
        <v>-0.13300000000000001</v>
      </c>
      <c r="E59">
        <v>5.3999999999999999E-2</v>
      </c>
      <c r="F59">
        <f t="shared" si="0"/>
        <v>5.1083999999999997E-2</v>
      </c>
      <c r="G59" t="s">
        <v>64</v>
      </c>
      <c r="J59" t="s">
        <v>80</v>
      </c>
      <c r="P59" t="s">
        <v>94</v>
      </c>
    </row>
    <row r="60" spans="1:16" x14ac:dyDescent="0.2">
      <c r="A60">
        <v>197</v>
      </c>
      <c r="B60">
        <v>-0.02</v>
      </c>
      <c r="C60">
        <v>5.3999999999999999E-2</v>
      </c>
      <c r="D60">
        <v>-7.9000000000000001E-2</v>
      </c>
      <c r="E60">
        <v>2.7E-2</v>
      </c>
      <c r="F60">
        <f t="shared" si="0"/>
        <v>2.6270999999999999E-2</v>
      </c>
      <c r="G60" t="s">
        <v>65</v>
      </c>
    </row>
    <row r="61" spans="1:16" x14ac:dyDescent="0.2">
      <c r="A61">
        <v>205</v>
      </c>
      <c r="B61">
        <v>0</v>
      </c>
      <c r="C61">
        <v>-8.0000000000000002E-3</v>
      </c>
      <c r="D61">
        <v>8.0000000000000002E-3</v>
      </c>
      <c r="E61">
        <v>5.0000000000000001E-3</v>
      </c>
      <c r="F61">
        <f t="shared" si="0"/>
        <v>4.9750000000000003E-3</v>
      </c>
      <c r="G61">
        <v>-0.71428570000000002</v>
      </c>
      <c r="J61" t="s">
        <v>81</v>
      </c>
      <c r="P61" t="s">
        <v>81</v>
      </c>
    </row>
    <row r="62" spans="1:16" x14ac:dyDescent="0.2">
      <c r="A62" t="s">
        <v>33</v>
      </c>
      <c r="B62">
        <v>1.4E-2</v>
      </c>
      <c r="C62">
        <v>-0.107</v>
      </c>
      <c r="D62">
        <v>0.11</v>
      </c>
      <c r="J62" t="s">
        <v>157</v>
      </c>
      <c r="P62" t="s">
        <v>157</v>
      </c>
    </row>
    <row r="63" spans="1:16" x14ac:dyDescent="0.2">
      <c r="J63" t="s">
        <v>158</v>
      </c>
      <c r="P63" t="s">
        <v>168</v>
      </c>
    </row>
    <row r="65" spans="1:17" x14ac:dyDescent="0.2">
      <c r="J65" t="s">
        <v>84</v>
      </c>
      <c r="P65" t="s">
        <v>84</v>
      </c>
    </row>
    <row r="66" spans="1:17" x14ac:dyDescent="0.2">
      <c r="J66" t="s">
        <v>159</v>
      </c>
      <c r="P66" t="s">
        <v>169</v>
      </c>
    </row>
    <row r="67" spans="1:17" x14ac:dyDescent="0.2">
      <c r="J67" t="s">
        <v>160</v>
      </c>
      <c r="P67" t="s">
        <v>170</v>
      </c>
    </row>
    <row r="68" spans="1:17" x14ac:dyDescent="0.2">
      <c r="J68" t="s">
        <v>161</v>
      </c>
      <c r="P68" t="s">
        <v>171</v>
      </c>
    </row>
    <row r="69" spans="1:17" x14ac:dyDescent="0.2">
      <c r="J69" t="s">
        <v>162</v>
      </c>
      <c r="P69" t="s">
        <v>162</v>
      </c>
    </row>
    <row r="70" spans="1:17" x14ac:dyDescent="0.2">
      <c r="J70" t="s">
        <v>163</v>
      </c>
      <c r="P70" t="s">
        <v>163</v>
      </c>
    </row>
    <row r="72" spans="1:17" x14ac:dyDescent="0.2">
      <c r="J72" t="s">
        <v>164</v>
      </c>
      <c r="P72" t="s">
        <v>172</v>
      </c>
    </row>
    <row r="73" spans="1:17" x14ac:dyDescent="0.2">
      <c r="J73" t="s">
        <v>165</v>
      </c>
      <c r="K73" t="s">
        <v>166</v>
      </c>
      <c r="P73" t="s">
        <v>173</v>
      </c>
      <c r="Q73" t="s">
        <v>174</v>
      </c>
    </row>
    <row r="74" spans="1:17" x14ac:dyDescent="0.2">
      <c r="J74" t="s">
        <v>167</v>
      </c>
      <c r="P74" t="s">
        <v>175</v>
      </c>
    </row>
    <row r="76" spans="1:17" x14ac:dyDescent="0.2">
      <c r="A76" t="s">
        <v>38</v>
      </c>
      <c r="G76" t="s">
        <v>61</v>
      </c>
    </row>
    <row r="77" spans="1:17" x14ac:dyDescent="0.2">
      <c r="A77" t="s">
        <v>28</v>
      </c>
      <c r="B77" t="s">
        <v>29</v>
      </c>
      <c r="C77" t="s">
        <v>30</v>
      </c>
      <c r="D77" t="s">
        <v>31</v>
      </c>
      <c r="E77" t="s">
        <v>75</v>
      </c>
    </row>
    <row r="78" spans="1:17" x14ac:dyDescent="0.2">
      <c r="A78">
        <v>260</v>
      </c>
      <c r="B78">
        <v>-2.5000000000000001E-2</v>
      </c>
      <c r="C78">
        <v>-2.8000000000000001E-2</v>
      </c>
      <c r="D78">
        <v>3.0000000000000001E-3</v>
      </c>
      <c r="E78">
        <v>2.9000000000000001E-2</v>
      </c>
      <c r="G78" t="s">
        <v>69</v>
      </c>
    </row>
    <row r="79" spans="1:17" x14ac:dyDescent="0.2">
      <c r="A79">
        <v>263</v>
      </c>
      <c r="B79">
        <v>-2.9000000000000001E-2</v>
      </c>
      <c r="C79">
        <v>3.1E-2</v>
      </c>
      <c r="D79">
        <v>-6.2E-2</v>
      </c>
      <c r="E79">
        <v>3.5000000000000003E-2</v>
      </c>
      <c r="G79" t="s">
        <v>114</v>
      </c>
    </row>
    <row r="80" spans="1:17" x14ac:dyDescent="0.2">
      <c r="A80">
        <v>266</v>
      </c>
      <c r="B80">
        <v>0.25600000000000001</v>
      </c>
      <c r="C80">
        <v>0.13300000000000001</v>
      </c>
      <c r="D80">
        <v>0.14199999999999999</v>
      </c>
      <c r="E80">
        <v>0.73799999999999999</v>
      </c>
      <c r="G80" t="s">
        <v>71</v>
      </c>
    </row>
    <row r="81" spans="1:7" x14ac:dyDescent="0.2">
      <c r="A81">
        <v>269</v>
      </c>
      <c r="B81">
        <v>0.20599999999999999</v>
      </c>
      <c r="C81">
        <v>0.254</v>
      </c>
      <c r="D81">
        <v>-6.5000000000000002E-2</v>
      </c>
      <c r="E81">
        <v>0.19800000000000001</v>
      </c>
      <c r="G81" t="s">
        <v>64</v>
      </c>
    </row>
    <row r="82" spans="1:7" x14ac:dyDescent="0.2">
      <c r="A82" t="s">
        <v>33</v>
      </c>
      <c r="B82">
        <v>0.19500000000000001</v>
      </c>
      <c r="C82">
        <v>0.161</v>
      </c>
      <c r="D82">
        <v>4.1000000000000002E-2</v>
      </c>
      <c r="G82" t="s">
        <v>115</v>
      </c>
    </row>
    <row r="83" spans="1:7" x14ac:dyDescent="0.2">
      <c r="G83">
        <v>0.6</v>
      </c>
    </row>
    <row r="87" spans="1:7" x14ac:dyDescent="0.2">
      <c r="A87" t="s">
        <v>39</v>
      </c>
      <c r="G87" t="s">
        <v>61</v>
      </c>
    </row>
    <row r="88" spans="1:7" x14ac:dyDescent="0.2">
      <c r="A88" t="s">
        <v>28</v>
      </c>
      <c r="B88" t="s">
        <v>29</v>
      </c>
      <c r="C88" t="s">
        <v>30</v>
      </c>
      <c r="D88" t="s">
        <v>31</v>
      </c>
      <c r="E88" t="s">
        <v>75</v>
      </c>
    </row>
    <row r="89" spans="1:7" x14ac:dyDescent="0.2">
      <c r="A89">
        <v>189</v>
      </c>
      <c r="B89">
        <v>5.0000000000000001E-3</v>
      </c>
      <c r="C89">
        <v>0.13100000000000001</v>
      </c>
      <c r="D89">
        <v>-0.14499999999999999</v>
      </c>
      <c r="E89">
        <v>5.0000000000000001E-3</v>
      </c>
      <c r="G89" t="s">
        <v>69</v>
      </c>
    </row>
    <row r="90" spans="1:7" x14ac:dyDescent="0.2">
      <c r="A90">
        <v>192</v>
      </c>
      <c r="B90">
        <v>-0.02</v>
      </c>
      <c r="C90">
        <v>-1.2999999999999999E-2</v>
      </c>
      <c r="D90">
        <v>-7.0000000000000001E-3</v>
      </c>
      <c r="E90">
        <v>0.21</v>
      </c>
      <c r="G90" t="s">
        <v>116</v>
      </c>
    </row>
    <row r="91" spans="1:7" x14ac:dyDescent="0.2">
      <c r="A91">
        <v>195</v>
      </c>
      <c r="B91">
        <v>-3.0000000000000001E-3</v>
      </c>
      <c r="C91">
        <v>6.2E-2</v>
      </c>
      <c r="D91">
        <v>-6.9000000000000006E-2</v>
      </c>
      <c r="E91">
        <v>0.01</v>
      </c>
      <c r="G91" t="s">
        <v>71</v>
      </c>
    </row>
    <row r="92" spans="1:7" x14ac:dyDescent="0.2">
      <c r="A92">
        <v>198</v>
      </c>
      <c r="B92">
        <v>-5.8000000000000003E-2</v>
      </c>
      <c r="C92">
        <v>-1.7999999999999999E-2</v>
      </c>
      <c r="D92">
        <v>-3.9E-2</v>
      </c>
      <c r="E92">
        <v>0.47499999999999998</v>
      </c>
      <c r="G92" t="s">
        <v>64</v>
      </c>
    </row>
    <row r="93" spans="1:7" x14ac:dyDescent="0.2">
      <c r="A93">
        <v>201</v>
      </c>
      <c r="B93">
        <v>-7.0000000000000001E-3</v>
      </c>
      <c r="C93">
        <v>6.7000000000000004E-2</v>
      </c>
      <c r="D93">
        <v>-0.08</v>
      </c>
      <c r="E93">
        <v>0.27</v>
      </c>
      <c r="G93" t="s">
        <v>65</v>
      </c>
    </row>
    <row r="94" spans="1:7" x14ac:dyDescent="0.2">
      <c r="A94">
        <v>203</v>
      </c>
      <c r="B94">
        <v>0</v>
      </c>
      <c r="C94">
        <v>3.0000000000000001E-3</v>
      </c>
      <c r="D94">
        <v>-2E-3</v>
      </c>
      <c r="E94">
        <v>5.0000000000000001E-3</v>
      </c>
      <c r="G94">
        <v>2.395253E-2</v>
      </c>
    </row>
    <row r="95" spans="1:7" x14ac:dyDescent="0.2">
      <c r="A95">
        <v>204</v>
      </c>
      <c r="B95">
        <v>-1.0999999999999999E-2</v>
      </c>
      <c r="C95">
        <v>0.11700000000000001</v>
      </c>
      <c r="D95">
        <v>-0.14499999999999999</v>
      </c>
      <c r="E95">
        <v>0.02</v>
      </c>
    </row>
    <row r="96" spans="1:7" x14ac:dyDescent="0.2">
      <c r="A96">
        <v>207</v>
      </c>
      <c r="B96">
        <v>0</v>
      </c>
      <c r="C96">
        <v>3.0000000000000001E-3</v>
      </c>
      <c r="D96">
        <v>-2E-3</v>
      </c>
      <c r="E96">
        <v>5.0000000000000001E-3</v>
      </c>
    </row>
    <row r="97" spans="1:4" x14ac:dyDescent="0.2">
      <c r="A97" t="s">
        <v>33</v>
      </c>
      <c r="B97">
        <v>-0.03</v>
      </c>
      <c r="C97">
        <v>1.4999999999999999E-2</v>
      </c>
      <c r="D97">
        <v>-4.5999999999999999E-2</v>
      </c>
    </row>
    <row r="101" spans="1:4" x14ac:dyDescent="0.2">
      <c r="B101" t="s">
        <v>136</v>
      </c>
    </row>
    <row r="102" spans="1:4" x14ac:dyDescent="0.2">
      <c r="B102" t="s">
        <v>29</v>
      </c>
      <c r="C102" t="s">
        <v>30</v>
      </c>
      <c r="D102" t="s">
        <v>31</v>
      </c>
    </row>
    <row r="103" spans="1:4" x14ac:dyDescent="0.2">
      <c r="B103">
        <v>0.14899999999999999</v>
      </c>
      <c r="C103">
        <v>4.2999999999999997E-2</v>
      </c>
      <c r="D103">
        <v>0.111</v>
      </c>
    </row>
    <row r="108" spans="1:4" x14ac:dyDescent="0.2">
      <c r="A108" t="s">
        <v>137</v>
      </c>
    </row>
    <row r="110" spans="1:4" x14ac:dyDescent="0.2">
      <c r="A110" t="s">
        <v>27</v>
      </c>
    </row>
    <row r="111" spans="1:4" x14ac:dyDescent="0.2">
      <c r="B111" t="s">
        <v>29</v>
      </c>
      <c r="C111" t="s">
        <v>30</v>
      </c>
      <c r="D111" t="s">
        <v>31</v>
      </c>
    </row>
    <row r="112" spans="1:4" x14ac:dyDescent="0.2">
      <c r="A112" t="s">
        <v>138</v>
      </c>
      <c r="B112">
        <v>0.23699999999999999</v>
      </c>
      <c r="C112">
        <v>0.02</v>
      </c>
      <c r="D112">
        <v>0.222</v>
      </c>
    </row>
    <row r="113" spans="1:4" x14ac:dyDescent="0.2">
      <c r="A113" t="s">
        <v>139</v>
      </c>
      <c r="B113">
        <v>7.0999999999999994E-2</v>
      </c>
      <c r="C113">
        <v>5.5E-2</v>
      </c>
      <c r="D113">
        <v>6.3E-2</v>
      </c>
    </row>
    <row r="115" spans="1:4" x14ac:dyDescent="0.2">
      <c r="A115" t="s">
        <v>34</v>
      </c>
    </row>
    <row r="116" spans="1:4" x14ac:dyDescent="0.2">
      <c r="B116" t="s">
        <v>29</v>
      </c>
      <c r="C116" t="s">
        <v>30</v>
      </c>
      <c r="D116" t="s">
        <v>31</v>
      </c>
    </row>
    <row r="117" spans="1:4" x14ac:dyDescent="0.2">
      <c r="A117" t="s">
        <v>138</v>
      </c>
      <c r="B117">
        <v>0.14699999999999999</v>
      </c>
      <c r="C117">
        <v>2E-3</v>
      </c>
      <c r="D117">
        <v>0.14499999999999999</v>
      </c>
    </row>
    <row r="118" spans="1:4" x14ac:dyDescent="0.2">
      <c r="A118" t="s">
        <v>139</v>
      </c>
      <c r="B118">
        <v>6.4000000000000001E-2</v>
      </c>
      <c r="C118">
        <v>2.5999999999999999E-2</v>
      </c>
      <c r="D118">
        <v>6.8000000000000005E-2</v>
      </c>
    </row>
    <row r="120" spans="1:4" x14ac:dyDescent="0.2">
      <c r="A120" t="s">
        <v>35</v>
      </c>
    </row>
    <row r="121" spans="1:4" x14ac:dyDescent="0.2">
      <c r="B121" t="s">
        <v>29</v>
      </c>
      <c r="C121" t="s">
        <v>30</v>
      </c>
      <c r="D121" t="s">
        <v>31</v>
      </c>
    </row>
    <row r="122" spans="1:4" x14ac:dyDescent="0.2">
      <c r="A122" t="s">
        <v>138</v>
      </c>
      <c r="B122">
        <v>0.29799999999999999</v>
      </c>
      <c r="C122">
        <v>0.15</v>
      </c>
      <c r="D122">
        <v>0.18099999999999999</v>
      </c>
    </row>
    <row r="123" spans="1:4" x14ac:dyDescent="0.2">
      <c r="A123" t="s">
        <v>139</v>
      </c>
      <c r="B123">
        <v>8.1000000000000003E-2</v>
      </c>
      <c r="C123">
        <v>8.1000000000000003E-2</v>
      </c>
      <c r="D123">
        <v>0.121</v>
      </c>
    </row>
    <row r="125" spans="1:4" x14ac:dyDescent="0.2">
      <c r="A125" t="s">
        <v>36</v>
      </c>
    </row>
    <row r="126" spans="1:4" x14ac:dyDescent="0.2">
      <c r="B126" t="s">
        <v>29</v>
      </c>
      <c r="C126" t="s">
        <v>30</v>
      </c>
      <c r="D126" t="s">
        <v>31</v>
      </c>
    </row>
    <row r="127" spans="1:4" x14ac:dyDescent="0.2">
      <c r="A127" t="s">
        <v>138</v>
      </c>
      <c r="B127">
        <v>0.18</v>
      </c>
      <c r="C127">
        <v>7.8E-2</v>
      </c>
      <c r="D127">
        <v>0.113</v>
      </c>
    </row>
    <row r="128" spans="1:4" x14ac:dyDescent="0.2">
      <c r="A128" t="s">
        <v>139</v>
      </c>
      <c r="B128">
        <v>8.8999999999999996E-2</v>
      </c>
      <c r="C128">
        <v>7.0999999999999994E-2</v>
      </c>
      <c r="D128">
        <v>9.6000000000000002E-2</v>
      </c>
    </row>
    <row r="130" spans="1:4" x14ac:dyDescent="0.2">
      <c r="A130" t="s">
        <v>37</v>
      </c>
    </row>
    <row r="131" spans="1:4" x14ac:dyDescent="0.2">
      <c r="B131" t="s">
        <v>29</v>
      </c>
      <c r="C131" t="s">
        <v>30</v>
      </c>
      <c r="D131" t="s">
        <v>31</v>
      </c>
    </row>
    <row r="132" spans="1:4" x14ac:dyDescent="0.2">
      <c r="A132" t="s">
        <v>138</v>
      </c>
      <c r="B132">
        <v>1.6E-2</v>
      </c>
      <c r="C132">
        <v>-0.105</v>
      </c>
      <c r="D132">
        <v>0.111</v>
      </c>
    </row>
    <row r="133" spans="1:4" x14ac:dyDescent="0.2">
      <c r="A133" t="s">
        <v>139</v>
      </c>
      <c r="B133">
        <v>6.6000000000000003E-2</v>
      </c>
      <c r="C133">
        <v>2.5999999999999999E-2</v>
      </c>
      <c r="D133">
        <v>7.1999999999999995E-2</v>
      </c>
    </row>
    <row r="135" spans="1:4" x14ac:dyDescent="0.2">
      <c r="A135" t="s">
        <v>38</v>
      </c>
    </row>
    <row r="136" spans="1:4" x14ac:dyDescent="0.2">
      <c r="B136" t="s">
        <v>29</v>
      </c>
      <c r="C136" t="s">
        <v>30</v>
      </c>
      <c r="D136" t="s">
        <v>31</v>
      </c>
    </row>
    <row r="137" spans="1:4" x14ac:dyDescent="0.2">
      <c r="A137" t="s">
        <v>138</v>
      </c>
      <c r="B137">
        <v>0.20300000000000001</v>
      </c>
      <c r="C137">
        <v>0.16700000000000001</v>
      </c>
      <c r="D137">
        <v>4.5999999999999999E-2</v>
      </c>
    </row>
    <row r="138" spans="1:4" x14ac:dyDescent="0.2">
      <c r="A138" t="s">
        <v>139</v>
      </c>
      <c r="B138">
        <v>0.114</v>
      </c>
      <c r="C138">
        <v>0.11600000000000001</v>
      </c>
      <c r="D138">
        <v>8.6999999999999994E-2</v>
      </c>
    </row>
    <row r="140" spans="1:4" x14ac:dyDescent="0.2">
      <c r="A140" t="s">
        <v>39</v>
      </c>
    </row>
    <row r="141" spans="1:4" x14ac:dyDescent="0.2">
      <c r="B141" t="s">
        <v>29</v>
      </c>
      <c r="C141" t="s">
        <v>30</v>
      </c>
      <c r="D141" t="s">
        <v>31</v>
      </c>
    </row>
    <row r="142" spans="1:4" x14ac:dyDescent="0.2">
      <c r="A142" t="s">
        <v>138</v>
      </c>
      <c r="B142">
        <v>-0.03</v>
      </c>
      <c r="C142">
        <v>1.9E-2</v>
      </c>
      <c r="D142">
        <v>-4.8000000000000001E-2</v>
      </c>
    </row>
    <row r="143" spans="1:4" x14ac:dyDescent="0.2">
      <c r="A143" t="s">
        <v>139</v>
      </c>
      <c r="B143">
        <v>0.06</v>
      </c>
      <c r="C143">
        <v>4.2000000000000003E-2</v>
      </c>
      <c r="D143">
        <v>6.6000000000000003E-2</v>
      </c>
    </row>
    <row r="147" spans="1:4" x14ac:dyDescent="0.2">
      <c r="A147" t="s">
        <v>140</v>
      </c>
    </row>
    <row r="149" spans="1:4" x14ac:dyDescent="0.2">
      <c r="B149" t="s">
        <v>29</v>
      </c>
      <c r="C149" t="s">
        <v>30</v>
      </c>
      <c r="D149" t="s">
        <v>31</v>
      </c>
    </row>
    <row r="150" spans="1:4" x14ac:dyDescent="0.2">
      <c r="A150" t="s">
        <v>141</v>
      </c>
      <c r="B150">
        <v>0.15</v>
      </c>
      <c r="C150">
        <v>4.2000000000000003E-2</v>
      </c>
      <c r="D150">
        <v>0.113</v>
      </c>
    </row>
    <row r="151" spans="1:4" x14ac:dyDescent="0.2">
      <c r="A151" t="s">
        <v>139</v>
      </c>
      <c r="B151">
        <v>4.7E-2</v>
      </c>
      <c r="C151">
        <v>0.03</v>
      </c>
      <c r="D151">
        <v>0.04</v>
      </c>
    </row>
    <row r="154" spans="1:4" x14ac:dyDescent="0.2">
      <c r="A154" t="s">
        <v>142</v>
      </c>
    </row>
    <row r="156" spans="1:4" x14ac:dyDescent="0.2">
      <c r="A156" t="s">
        <v>143</v>
      </c>
    </row>
    <row r="158" spans="1:4" x14ac:dyDescent="0.2">
      <c r="B158" t="s">
        <v>144</v>
      </c>
      <c r="C158" t="s">
        <v>145</v>
      </c>
      <c r="D158" t="s">
        <v>31</v>
      </c>
    </row>
    <row r="159" spans="1:4" x14ac:dyDescent="0.2">
      <c r="B159">
        <v>6.3E-2</v>
      </c>
      <c r="C159">
        <v>-1.2999999999999999E-2</v>
      </c>
      <c r="D159">
        <v>3.6999999999999998E-2</v>
      </c>
    </row>
    <row r="160" spans="1:4" x14ac:dyDescent="0.2">
      <c r="B160">
        <v>0.22600000000000001</v>
      </c>
      <c r="C160">
        <v>0.10299999999999999</v>
      </c>
      <c r="D160">
        <v>0.17100000000000001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G1" workbookViewId="0">
      <selection activeCell="N6" sqref="N6"/>
    </sheetView>
  </sheetViews>
  <sheetFormatPr baseColWidth="10" defaultRowHeight="15" x14ac:dyDescent="0.2"/>
  <sheetData>
    <row r="1" spans="1:14" x14ac:dyDescent="0.2">
      <c r="A1" t="s">
        <v>176</v>
      </c>
      <c r="B1" t="s">
        <v>50</v>
      </c>
      <c r="C1" t="s">
        <v>177</v>
      </c>
      <c r="D1" t="s">
        <v>178</v>
      </c>
      <c r="E1" t="s">
        <v>187</v>
      </c>
      <c r="F1" t="s">
        <v>189</v>
      </c>
      <c r="G1" t="s">
        <v>190</v>
      </c>
      <c r="H1" t="s">
        <v>192</v>
      </c>
      <c r="I1" t="s">
        <v>52</v>
      </c>
      <c r="K1" t="s">
        <v>50</v>
      </c>
      <c r="L1" t="s">
        <v>189</v>
      </c>
      <c r="M1" t="s">
        <v>190</v>
      </c>
      <c r="N1" t="s">
        <v>191</v>
      </c>
    </row>
    <row r="2" spans="1:14" x14ac:dyDescent="0.2">
      <c r="A2">
        <v>3</v>
      </c>
      <c r="B2" t="s">
        <v>179</v>
      </c>
      <c r="C2" t="s">
        <v>180</v>
      </c>
      <c r="D2">
        <v>0.3221</v>
      </c>
      <c r="F2">
        <v>5</v>
      </c>
      <c r="G2">
        <f>F2*D2^2</f>
        <v>0.51874204999999995</v>
      </c>
      <c r="H2">
        <v>1</v>
      </c>
      <c r="I2">
        <v>0.14299999999999999</v>
      </c>
      <c r="K2" t="s">
        <v>179</v>
      </c>
      <c r="L2">
        <f>SUM(F2,F9,F16)</f>
        <v>23</v>
      </c>
      <c r="M2">
        <f>SUM(G2,G9,G16)</f>
        <v>1.3653119099999997</v>
      </c>
      <c r="N2">
        <f t="shared" ref="N2:N8" si="0">SUM(H2,H9,H16)</f>
        <v>2</v>
      </c>
    </row>
    <row r="3" spans="1:14" x14ac:dyDescent="0.2">
      <c r="B3" t="s">
        <v>181</v>
      </c>
      <c r="C3" t="s">
        <v>180</v>
      </c>
      <c r="D3">
        <v>0</v>
      </c>
      <c r="F3">
        <v>5</v>
      </c>
      <c r="G3">
        <f t="shared" ref="G3:G22" si="1">F3*D3^2</f>
        <v>0</v>
      </c>
      <c r="H3">
        <v>0</v>
      </c>
      <c r="I3">
        <v>-0.10299999999999999</v>
      </c>
      <c r="K3" t="s">
        <v>181</v>
      </c>
      <c r="L3">
        <f t="shared" ref="L3:L8" si="2">SUM(F3,F10,F17)</f>
        <v>23</v>
      </c>
      <c r="M3">
        <f t="shared" ref="M3:M8" si="3">SUM(G3,G10,G17)</f>
        <v>0.386575</v>
      </c>
      <c r="N3">
        <f t="shared" si="0"/>
        <v>1</v>
      </c>
    </row>
    <row r="4" spans="1:14" x14ac:dyDescent="0.2">
      <c r="B4" t="s">
        <v>182</v>
      </c>
      <c r="C4" t="s">
        <v>180</v>
      </c>
      <c r="D4">
        <v>0.44719999999999999</v>
      </c>
      <c r="F4">
        <v>5</v>
      </c>
      <c r="G4">
        <f t="shared" si="1"/>
        <v>0.99993920000000003</v>
      </c>
      <c r="H4">
        <v>1</v>
      </c>
      <c r="I4" t="s">
        <v>195</v>
      </c>
      <c r="K4" t="s">
        <v>182</v>
      </c>
      <c r="L4">
        <f t="shared" si="2"/>
        <v>23</v>
      </c>
      <c r="M4">
        <f t="shared" si="3"/>
        <v>4.6923970600000002</v>
      </c>
      <c r="N4">
        <f t="shared" si="0"/>
        <v>5</v>
      </c>
    </row>
    <row r="5" spans="1:14" x14ac:dyDescent="0.2">
      <c r="B5" t="s">
        <v>183</v>
      </c>
      <c r="C5" t="s">
        <v>180</v>
      </c>
      <c r="D5">
        <v>0</v>
      </c>
      <c r="F5">
        <v>5</v>
      </c>
      <c r="G5">
        <f t="shared" si="1"/>
        <v>0</v>
      </c>
      <c r="H5">
        <v>0</v>
      </c>
      <c r="I5">
        <v>-0.14299999999999999</v>
      </c>
      <c r="K5" t="s">
        <v>183</v>
      </c>
      <c r="L5">
        <f t="shared" si="2"/>
        <v>23</v>
      </c>
      <c r="M5">
        <f t="shared" si="3"/>
        <v>1.1710082699999997</v>
      </c>
      <c r="N5">
        <f t="shared" si="0"/>
        <v>2</v>
      </c>
    </row>
    <row r="6" spans="1:14" x14ac:dyDescent="0.2">
      <c r="B6" t="s">
        <v>184</v>
      </c>
      <c r="C6" t="s">
        <v>180</v>
      </c>
      <c r="D6">
        <v>0.4012</v>
      </c>
      <c r="F6">
        <v>5</v>
      </c>
      <c r="G6">
        <f t="shared" si="1"/>
        <v>0.80480720000000006</v>
      </c>
      <c r="H6">
        <v>1</v>
      </c>
      <c r="I6">
        <v>0</v>
      </c>
      <c r="K6" t="s">
        <v>184</v>
      </c>
      <c r="L6">
        <f t="shared" si="2"/>
        <v>23</v>
      </c>
      <c r="M6">
        <f t="shared" si="3"/>
        <v>3.1776658800000002</v>
      </c>
      <c r="N6">
        <f t="shared" si="0"/>
        <v>4</v>
      </c>
    </row>
    <row r="7" spans="1:14" x14ac:dyDescent="0.2">
      <c r="B7" t="s">
        <v>185</v>
      </c>
      <c r="C7" t="s">
        <v>180</v>
      </c>
      <c r="D7">
        <v>0.37519999999999998</v>
      </c>
      <c r="F7">
        <v>5</v>
      </c>
      <c r="G7">
        <f t="shared" si="1"/>
        <v>0.70387519999999992</v>
      </c>
      <c r="H7">
        <v>1</v>
      </c>
      <c r="I7">
        <v>0.2</v>
      </c>
      <c r="K7" t="s">
        <v>185</v>
      </c>
      <c r="L7">
        <f t="shared" si="2"/>
        <v>23</v>
      </c>
      <c r="M7">
        <f t="shared" si="3"/>
        <v>3.4803385599999999</v>
      </c>
      <c r="N7">
        <f t="shared" si="0"/>
        <v>4</v>
      </c>
    </row>
    <row r="8" spans="1:14" x14ac:dyDescent="0.2">
      <c r="B8" t="s">
        <v>186</v>
      </c>
      <c r="C8" t="s">
        <v>180</v>
      </c>
      <c r="D8">
        <v>0</v>
      </c>
      <c r="F8">
        <v>5</v>
      </c>
      <c r="G8">
        <f t="shared" si="1"/>
        <v>0</v>
      </c>
      <c r="H8">
        <v>0</v>
      </c>
      <c r="I8">
        <v>-0.2</v>
      </c>
      <c r="K8" t="s">
        <v>186</v>
      </c>
      <c r="L8">
        <f t="shared" si="2"/>
        <v>23</v>
      </c>
      <c r="M8">
        <f t="shared" si="3"/>
        <v>0</v>
      </c>
      <c r="N8">
        <f t="shared" si="0"/>
        <v>0</v>
      </c>
    </row>
    <row r="9" spans="1:14" x14ac:dyDescent="0.2">
      <c r="A9">
        <v>30</v>
      </c>
      <c r="B9" t="s">
        <v>179</v>
      </c>
      <c r="C9" t="s">
        <v>180</v>
      </c>
      <c r="D9">
        <v>0.26069999999999999</v>
      </c>
      <c r="F9">
        <v>11</v>
      </c>
      <c r="G9">
        <f t="shared" si="1"/>
        <v>0.74760938999999982</v>
      </c>
      <c r="H9">
        <v>1</v>
      </c>
      <c r="I9">
        <v>0.28499999999999998</v>
      </c>
    </row>
    <row r="10" spans="1:14" x14ac:dyDescent="0.2">
      <c r="B10" t="s">
        <v>181</v>
      </c>
      <c r="C10" t="s">
        <v>180</v>
      </c>
      <c r="D10">
        <v>0</v>
      </c>
      <c r="F10">
        <v>11</v>
      </c>
      <c r="G10">
        <f t="shared" si="1"/>
        <v>0</v>
      </c>
      <c r="H10">
        <v>0</v>
      </c>
      <c r="I10">
        <v>1.4E-2</v>
      </c>
    </row>
    <row r="11" spans="1:14" x14ac:dyDescent="0.2">
      <c r="B11" t="s">
        <v>182</v>
      </c>
      <c r="C11" t="s">
        <v>188</v>
      </c>
      <c r="D11">
        <v>0.31009999999999999</v>
      </c>
      <c r="F11">
        <v>11</v>
      </c>
      <c r="G11">
        <f t="shared" si="1"/>
        <v>1.05778211</v>
      </c>
      <c r="H11">
        <v>1</v>
      </c>
      <c r="I11">
        <v>0.42399999999999999</v>
      </c>
    </row>
    <row r="12" spans="1:14" x14ac:dyDescent="0.2">
      <c r="B12" t="s">
        <v>183</v>
      </c>
      <c r="C12" t="s">
        <v>180</v>
      </c>
      <c r="D12">
        <v>0.22550000000000001</v>
      </c>
      <c r="F12">
        <v>11</v>
      </c>
      <c r="G12">
        <f t="shared" si="1"/>
        <v>0.55935274999999995</v>
      </c>
      <c r="H12">
        <v>1</v>
      </c>
      <c r="I12">
        <v>4.2999999999999997E-2</v>
      </c>
    </row>
    <row r="13" spans="1:14" x14ac:dyDescent="0.2">
      <c r="B13" t="s">
        <v>184</v>
      </c>
      <c r="C13" t="s">
        <v>180</v>
      </c>
      <c r="D13">
        <v>0.36299999999999999</v>
      </c>
      <c r="F13">
        <v>11</v>
      </c>
      <c r="G13">
        <f t="shared" si="1"/>
        <v>1.4494590000000001</v>
      </c>
      <c r="H13">
        <v>2</v>
      </c>
      <c r="I13">
        <v>0.123</v>
      </c>
    </row>
    <row r="14" spans="1:14" x14ac:dyDescent="0.2">
      <c r="B14" t="s">
        <v>185</v>
      </c>
      <c r="C14" t="s">
        <v>180</v>
      </c>
      <c r="D14">
        <v>0.50239999999999996</v>
      </c>
      <c r="F14">
        <v>11</v>
      </c>
      <c r="G14">
        <f t="shared" si="1"/>
        <v>2.7764633599999997</v>
      </c>
      <c r="H14">
        <v>3</v>
      </c>
      <c r="I14">
        <v>0</v>
      </c>
    </row>
    <row r="15" spans="1:14" x14ac:dyDescent="0.2">
      <c r="B15" t="s">
        <v>186</v>
      </c>
      <c r="C15" t="s">
        <v>180</v>
      </c>
      <c r="D15">
        <v>0</v>
      </c>
      <c r="F15">
        <v>11</v>
      </c>
      <c r="G15">
        <f t="shared" si="1"/>
        <v>0</v>
      </c>
      <c r="H15">
        <v>0</v>
      </c>
      <c r="I15">
        <v>-0.26</v>
      </c>
    </row>
    <row r="16" spans="1:14" x14ac:dyDescent="0.2">
      <c r="A16">
        <v>31</v>
      </c>
      <c r="B16" t="s">
        <v>179</v>
      </c>
      <c r="C16" t="s">
        <v>180</v>
      </c>
      <c r="D16">
        <v>0.11890000000000001</v>
      </c>
      <c r="F16">
        <v>7</v>
      </c>
      <c r="G16">
        <f t="shared" si="1"/>
        <v>9.8960470000000009E-2</v>
      </c>
      <c r="H16">
        <v>0</v>
      </c>
      <c r="I16">
        <v>0.442</v>
      </c>
    </row>
    <row r="17" spans="2:9" x14ac:dyDescent="0.2">
      <c r="B17" t="s">
        <v>181</v>
      </c>
      <c r="C17" t="s">
        <v>180</v>
      </c>
      <c r="D17">
        <v>0.23499999999999999</v>
      </c>
      <c r="F17">
        <v>7</v>
      </c>
      <c r="G17">
        <f t="shared" si="1"/>
        <v>0.386575</v>
      </c>
      <c r="H17">
        <v>1</v>
      </c>
      <c r="I17">
        <v>-0.28999999999999998</v>
      </c>
    </row>
    <row r="18" spans="2:9" x14ac:dyDescent="0.2">
      <c r="B18" t="s">
        <v>182</v>
      </c>
      <c r="C18" t="s">
        <v>180</v>
      </c>
      <c r="D18">
        <v>0.61350000000000005</v>
      </c>
      <c r="F18">
        <v>7</v>
      </c>
      <c r="G18">
        <f t="shared" si="1"/>
        <v>2.6346757500000004</v>
      </c>
      <c r="H18">
        <v>3</v>
      </c>
      <c r="I18">
        <v>0.25</v>
      </c>
    </row>
    <row r="19" spans="2:9" x14ac:dyDescent="0.2">
      <c r="B19" t="s">
        <v>183</v>
      </c>
      <c r="C19" t="s">
        <v>180</v>
      </c>
      <c r="D19">
        <v>0.29559999999999997</v>
      </c>
      <c r="F19">
        <v>7</v>
      </c>
      <c r="G19">
        <f t="shared" si="1"/>
        <v>0.6116555199999999</v>
      </c>
      <c r="H19">
        <v>1</v>
      </c>
      <c r="I19">
        <v>6.3E-2</v>
      </c>
    </row>
    <row r="20" spans="2:9" x14ac:dyDescent="0.2">
      <c r="B20" t="s">
        <v>184</v>
      </c>
      <c r="C20" t="s">
        <v>180</v>
      </c>
      <c r="D20">
        <v>0.36320000000000002</v>
      </c>
      <c r="F20">
        <v>7</v>
      </c>
      <c r="G20">
        <f t="shared" si="1"/>
        <v>0.92339968000000017</v>
      </c>
      <c r="H20">
        <v>1</v>
      </c>
      <c r="I20">
        <v>0.39400000000000002</v>
      </c>
    </row>
    <row r="21" spans="2:9" x14ac:dyDescent="0.2">
      <c r="B21" t="s">
        <v>185</v>
      </c>
      <c r="C21" t="s">
        <v>180</v>
      </c>
      <c r="D21">
        <v>0</v>
      </c>
      <c r="F21">
        <v>7</v>
      </c>
      <c r="G21">
        <f t="shared" si="1"/>
        <v>0</v>
      </c>
      <c r="H21">
        <v>0</v>
      </c>
      <c r="I21">
        <v>0</v>
      </c>
    </row>
    <row r="22" spans="2:9" x14ac:dyDescent="0.2">
      <c r="B22" t="s">
        <v>186</v>
      </c>
      <c r="C22" t="s">
        <v>180</v>
      </c>
      <c r="D22">
        <v>0</v>
      </c>
      <c r="F22">
        <v>7</v>
      </c>
      <c r="G22">
        <f t="shared" si="1"/>
        <v>0</v>
      </c>
      <c r="H22">
        <v>0</v>
      </c>
      <c r="I22">
        <v>-0.111</v>
      </c>
    </row>
    <row r="24" spans="2:9" x14ac:dyDescent="0.2">
      <c r="H24" t="s">
        <v>61</v>
      </c>
    </row>
    <row r="26" spans="2:9" x14ac:dyDescent="0.2">
      <c r="H26" t="s">
        <v>193</v>
      </c>
    </row>
    <row r="27" spans="2:9" x14ac:dyDescent="0.2">
      <c r="H27" t="s">
        <v>194</v>
      </c>
    </row>
    <row r="28" spans="2:9" x14ac:dyDescent="0.2">
      <c r="H28" t="s">
        <v>63</v>
      </c>
    </row>
    <row r="29" spans="2:9" x14ac:dyDescent="0.2">
      <c r="H29" t="s">
        <v>64</v>
      </c>
    </row>
    <row r="30" spans="2:9" x14ac:dyDescent="0.2">
      <c r="H30" t="s">
        <v>68</v>
      </c>
    </row>
    <row r="31" spans="2:9" x14ac:dyDescent="0.2">
      <c r="H31">
        <v>0.41428809999999999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562"/>
  <sheetViews>
    <sheetView topLeftCell="BG1" workbookViewId="0">
      <selection activeCell="BO19" sqref="BO19:BO21"/>
    </sheetView>
  </sheetViews>
  <sheetFormatPr baseColWidth="10" defaultRowHeight="15" x14ac:dyDescent="0.2"/>
  <cols>
    <col min="53" max="53" width="20.109375" customWidth="1"/>
    <col min="72" max="72" width="20.109375" customWidth="1"/>
  </cols>
  <sheetData>
    <row r="1" spans="1:129" x14ac:dyDescent="0.2">
      <c r="A1" t="s">
        <v>42</v>
      </c>
      <c r="B1" t="s">
        <v>284</v>
      </c>
      <c r="C1" t="s">
        <v>285</v>
      </c>
      <c r="D1" t="s">
        <v>264</v>
      </c>
      <c r="E1" t="s">
        <v>286</v>
      </c>
      <c r="F1" t="s">
        <v>287</v>
      </c>
      <c r="G1" t="s">
        <v>288</v>
      </c>
      <c r="I1" t="s">
        <v>289</v>
      </c>
      <c r="J1" t="s">
        <v>284</v>
      </c>
      <c r="K1" t="s">
        <v>285</v>
      </c>
      <c r="L1" t="s">
        <v>264</v>
      </c>
      <c r="M1" t="s">
        <v>286</v>
      </c>
      <c r="N1" t="s">
        <v>287</v>
      </c>
      <c r="O1" t="s">
        <v>288</v>
      </c>
      <c r="P1" t="s">
        <v>262</v>
      </c>
      <c r="Q1" t="s">
        <v>263</v>
      </c>
      <c r="R1" t="s">
        <v>287</v>
      </c>
      <c r="S1" t="s">
        <v>288</v>
      </c>
      <c r="AA1" t="s">
        <v>290</v>
      </c>
      <c r="AB1" t="s">
        <v>42</v>
      </c>
      <c r="AC1" t="s">
        <v>284</v>
      </c>
      <c r="AD1" t="s">
        <v>285</v>
      </c>
      <c r="AE1" t="s">
        <v>264</v>
      </c>
      <c r="AF1" t="s">
        <v>286</v>
      </c>
      <c r="AG1" t="s">
        <v>287</v>
      </c>
      <c r="AH1" t="s">
        <v>288</v>
      </c>
      <c r="AI1" t="s">
        <v>264</v>
      </c>
      <c r="AJ1" t="s">
        <v>263</v>
      </c>
      <c r="AK1" t="s">
        <v>287</v>
      </c>
      <c r="AL1" t="s">
        <v>288</v>
      </c>
      <c r="AS1" t="s">
        <v>291</v>
      </c>
      <c r="AT1" t="s">
        <v>284</v>
      </c>
      <c r="AU1" t="s">
        <v>285</v>
      </c>
      <c r="AV1" t="s">
        <v>264</v>
      </c>
      <c r="AW1" t="s">
        <v>286</v>
      </c>
      <c r="AX1" t="s">
        <v>287</v>
      </c>
      <c r="AY1" t="s">
        <v>288</v>
      </c>
      <c r="BA1" t="s">
        <v>292</v>
      </c>
      <c r="BB1" t="s">
        <v>284</v>
      </c>
      <c r="BC1" t="s">
        <v>285</v>
      </c>
      <c r="BD1" t="s">
        <v>264</v>
      </c>
      <c r="BE1" t="s">
        <v>286</v>
      </c>
      <c r="BF1" t="s">
        <v>287</v>
      </c>
      <c r="BG1" t="s">
        <v>288</v>
      </c>
      <c r="BH1" t="s">
        <v>262</v>
      </c>
      <c r="BI1" t="s">
        <v>263</v>
      </c>
      <c r="BJ1" t="s">
        <v>287</v>
      </c>
      <c r="BK1" t="s">
        <v>288</v>
      </c>
      <c r="BT1" t="s">
        <v>293</v>
      </c>
      <c r="BU1" t="s">
        <v>284</v>
      </c>
      <c r="BV1" t="s">
        <v>285</v>
      </c>
      <c r="BW1" t="s">
        <v>264</v>
      </c>
      <c r="BX1" t="s">
        <v>286</v>
      </c>
      <c r="BY1" t="s">
        <v>287</v>
      </c>
      <c r="BZ1" t="s">
        <v>288</v>
      </c>
      <c r="CA1" t="s">
        <v>264</v>
      </c>
      <c r="CB1" t="s">
        <v>263</v>
      </c>
      <c r="CC1" t="s">
        <v>287</v>
      </c>
      <c r="CD1" t="s">
        <v>288</v>
      </c>
      <c r="CQ1" t="s">
        <v>304</v>
      </c>
      <c r="CR1" t="s">
        <v>305</v>
      </c>
      <c r="CS1" t="s">
        <v>306</v>
      </c>
      <c r="CT1" t="s">
        <v>307</v>
      </c>
      <c r="CU1" t="s">
        <v>264</v>
      </c>
      <c r="CV1" t="s">
        <v>286</v>
      </c>
      <c r="CW1" t="s">
        <v>287</v>
      </c>
      <c r="CX1" t="s">
        <v>288</v>
      </c>
      <c r="CZ1" t="s">
        <v>308</v>
      </c>
      <c r="DB1" t="s">
        <v>306</v>
      </c>
      <c r="DC1" t="s">
        <v>307</v>
      </c>
      <c r="DD1" t="s">
        <v>309</v>
      </c>
      <c r="DE1" t="s">
        <v>263</v>
      </c>
      <c r="DF1" t="s">
        <v>287</v>
      </c>
      <c r="DG1" t="s">
        <v>288</v>
      </c>
      <c r="DO1" t="s">
        <v>308</v>
      </c>
      <c r="DP1" t="s">
        <v>306</v>
      </c>
      <c r="DQ1" t="s">
        <v>307</v>
      </c>
      <c r="DR1" t="s">
        <v>264</v>
      </c>
      <c r="DS1" t="s">
        <v>286</v>
      </c>
      <c r="DT1" t="s">
        <v>287</v>
      </c>
      <c r="DU1" t="s">
        <v>288</v>
      </c>
      <c r="DV1" t="s">
        <v>264</v>
      </c>
      <c r="DW1" t="s">
        <v>311</v>
      </c>
      <c r="DX1" t="s">
        <v>287</v>
      </c>
      <c r="DY1" t="s">
        <v>288</v>
      </c>
    </row>
    <row r="2" spans="1:129" x14ac:dyDescent="0.2">
      <c r="B2" t="s">
        <v>227</v>
      </c>
      <c r="C2" t="s">
        <v>228</v>
      </c>
      <c r="D2">
        <v>467.27400954900099</v>
      </c>
      <c r="E2">
        <v>7.8827999999999995E-2</v>
      </c>
      <c r="F2">
        <v>-4.6272000000000001E-2</v>
      </c>
      <c r="G2">
        <v>0.244533</v>
      </c>
      <c r="J2" t="s">
        <v>227</v>
      </c>
      <c r="K2" t="s">
        <v>228</v>
      </c>
      <c r="L2">
        <v>467.27400954900099</v>
      </c>
      <c r="M2">
        <v>7.8827999999999995E-2</v>
      </c>
      <c r="N2">
        <v>-4.6272000000000001E-2</v>
      </c>
      <c r="O2">
        <v>0.244533</v>
      </c>
      <c r="P2">
        <f>LN(L2)</f>
        <v>6.1469158298180888</v>
      </c>
      <c r="Q2">
        <f>IF(M2="NA","",M2/(1-M2))</f>
        <v>8.5573595376324932E-2</v>
      </c>
      <c r="R2">
        <f t="shared" ref="R2:S17" si="0">IF(N2="NA","",N2/(1-N2))</f>
        <v>-4.4225593344751651E-2</v>
      </c>
      <c r="S2">
        <f t="shared" si="0"/>
        <v>0.32368455538097629</v>
      </c>
      <c r="AC2" t="s">
        <v>227</v>
      </c>
      <c r="AD2" t="s">
        <v>228</v>
      </c>
      <c r="AE2">
        <v>467.27400954900099</v>
      </c>
      <c r="AF2">
        <v>7.8827999999999995E-2</v>
      </c>
      <c r="AG2">
        <v>-4.6272000000000001E-2</v>
      </c>
      <c r="AH2">
        <v>0.244533</v>
      </c>
      <c r="AI2">
        <v>467.27400954900099</v>
      </c>
      <c r="AJ2">
        <f>IF(AF2="NA","",AF2/(1-AF2))</f>
        <v>8.5573595376324932E-2</v>
      </c>
      <c r="AK2">
        <f t="shared" ref="AK2:AL17" si="1">IF(AG2="NA","",AG2/(1-AG2))</f>
        <v>-4.4225593344751651E-2</v>
      </c>
      <c r="AL2">
        <f t="shared" si="1"/>
        <v>0.32368455538097629</v>
      </c>
      <c r="AT2" t="s">
        <v>227</v>
      </c>
      <c r="AU2" t="s">
        <v>228</v>
      </c>
      <c r="AV2">
        <v>467.27400954900099</v>
      </c>
      <c r="AW2">
        <v>7.8827999999999995E-2</v>
      </c>
      <c r="AX2">
        <v>-4.6272000000000001E-2</v>
      </c>
      <c r="AY2">
        <v>0.23973800000000001</v>
      </c>
      <c r="BB2" t="s">
        <v>227</v>
      </c>
      <c r="BC2" t="s">
        <v>228</v>
      </c>
      <c r="BD2">
        <v>467.27400954900099</v>
      </c>
      <c r="BE2">
        <v>7.8827999999999995E-2</v>
      </c>
      <c r="BF2">
        <v>-4.6272000000000001E-2</v>
      </c>
      <c r="BG2">
        <v>0.23973800000000001</v>
      </c>
      <c r="BH2">
        <f>LN(BD2)</f>
        <v>6.1469158298180888</v>
      </c>
      <c r="BI2">
        <f>IF(BE2="NA","",BE2/(1-BE2))</f>
        <v>8.5573595376324932E-2</v>
      </c>
      <c r="BJ2">
        <f t="shared" ref="BJ2:BK17" si="2">IF(BF2="NA","",BF2/(1-BF2))</f>
        <v>-4.4225593344751651E-2</v>
      </c>
      <c r="BK2">
        <f t="shared" si="2"/>
        <v>0.31533602889530188</v>
      </c>
      <c r="BU2" t="s">
        <v>227</v>
      </c>
      <c r="BV2" t="s">
        <v>228</v>
      </c>
      <c r="BW2">
        <v>467.27400954900099</v>
      </c>
      <c r="BX2">
        <v>7.8827999999999995E-2</v>
      </c>
      <c r="BY2">
        <v>-4.6272000000000001E-2</v>
      </c>
      <c r="BZ2">
        <v>0.23973800000000001</v>
      </c>
      <c r="CA2">
        <v>467.27400954900099</v>
      </c>
      <c r="CB2">
        <f>IF(BX2="NA","",BX2/(1-BX2))</f>
        <v>8.5573595376324932E-2</v>
      </c>
      <c r="CC2">
        <f t="shared" ref="CC2:CD17" si="3">IF(BY2="NA","",BY2/(1-BY2))</f>
        <v>-4.4225593344751651E-2</v>
      </c>
      <c r="CD2">
        <f t="shared" si="3"/>
        <v>0.31533602889530188</v>
      </c>
      <c r="CL2" t="s">
        <v>265</v>
      </c>
      <c r="CS2" t="s">
        <v>227</v>
      </c>
      <c r="CT2" t="s">
        <v>228</v>
      </c>
      <c r="CU2">
        <v>467.27400954900099</v>
      </c>
      <c r="CV2">
        <v>7.8827999999999995E-2</v>
      </c>
      <c r="CW2">
        <v>-4.6272000000000001E-2</v>
      </c>
      <c r="CX2">
        <v>0.243696</v>
      </c>
      <c r="CZ2" t="s">
        <v>296</v>
      </c>
      <c r="DB2" t="s">
        <v>227</v>
      </c>
      <c r="DC2" t="s">
        <v>228</v>
      </c>
      <c r="DD2">
        <f>LN(CU2)</f>
        <v>6.1469158298180888</v>
      </c>
      <c r="DE2">
        <f>CV2/(1-CV2)</f>
        <v>8.5573595376324932E-2</v>
      </c>
      <c r="DF2">
        <f>CW2/(1-CW2)</f>
        <v>-4.4225593344751651E-2</v>
      </c>
      <c r="DG2">
        <f>CX2/(1-CX2)</f>
        <v>0.3222196365482663</v>
      </c>
      <c r="DO2" t="s">
        <v>310</v>
      </c>
      <c r="DP2" t="s">
        <v>227</v>
      </c>
      <c r="DQ2" t="s">
        <v>228</v>
      </c>
      <c r="DR2">
        <v>467.27400954900099</v>
      </c>
      <c r="DS2">
        <v>7.8827999999999995E-2</v>
      </c>
      <c r="DT2">
        <v>-4.6272000000000001E-2</v>
      </c>
      <c r="DU2">
        <v>0.243696</v>
      </c>
      <c r="DV2">
        <v>467.27400954900099</v>
      </c>
      <c r="DW2">
        <f>DS2/(1-DS2)</f>
        <v>8.5573595376324932E-2</v>
      </c>
      <c r="DX2">
        <f>DT2/(1-DT2)</f>
        <v>-4.4225593344751651E-2</v>
      </c>
      <c r="DY2">
        <f>DU2/(1-DU2)</f>
        <v>0.3222196365482663</v>
      </c>
    </row>
    <row r="3" spans="1:129" x14ac:dyDescent="0.2">
      <c r="B3" t="s">
        <v>227</v>
      </c>
      <c r="C3" t="s">
        <v>229</v>
      </c>
      <c r="D3">
        <v>1484.9380458456801</v>
      </c>
      <c r="E3">
        <v>9.6472000000000002E-2</v>
      </c>
      <c r="F3">
        <v>-5.7727000000000001E-2</v>
      </c>
      <c r="G3">
        <v>0.231715</v>
      </c>
      <c r="J3" t="s">
        <v>227</v>
      </c>
      <c r="K3" t="s">
        <v>229</v>
      </c>
      <c r="L3">
        <v>1484.9380458456801</v>
      </c>
      <c r="M3">
        <v>9.6472000000000002E-2</v>
      </c>
      <c r="N3">
        <v>-5.7727000000000001E-2</v>
      </c>
      <c r="O3">
        <v>0.231715</v>
      </c>
      <c r="P3">
        <f t="shared" ref="P3:P66" si="4">LN(L3)</f>
        <v>7.3031283303972589</v>
      </c>
      <c r="Q3">
        <f t="shared" ref="Q3:S66" si="5">IF(M3="NA","",M3/(1-M3))</f>
        <v>0.10677256266546251</v>
      </c>
      <c r="R3">
        <f t="shared" si="0"/>
        <v>-5.4576464437420993E-2</v>
      </c>
      <c r="S3">
        <f t="shared" si="0"/>
        <v>0.30160031759047751</v>
      </c>
      <c r="AC3" t="s">
        <v>227</v>
      </c>
      <c r="AD3" t="s">
        <v>229</v>
      </c>
      <c r="AE3">
        <v>1484.9380458456801</v>
      </c>
      <c r="AF3">
        <v>9.6472000000000002E-2</v>
      </c>
      <c r="AG3">
        <v>-5.7727000000000001E-2</v>
      </c>
      <c r="AH3">
        <v>0.231715</v>
      </c>
      <c r="AI3">
        <v>1484.9380458456801</v>
      </c>
      <c r="AJ3">
        <f t="shared" ref="AJ3:AL62" si="6">IF(AF3="NA","",AF3/(1-AF3))</f>
        <v>0.10677256266546251</v>
      </c>
      <c r="AK3">
        <f t="shared" si="1"/>
        <v>-5.4576464437420993E-2</v>
      </c>
      <c r="AL3">
        <f t="shared" si="1"/>
        <v>0.30160031759047751</v>
      </c>
      <c r="AT3" t="str">
        <f t="shared" ref="AT3:AT25" si="7">AT2</f>
        <v>A1</v>
      </c>
      <c r="AU3" t="s">
        <v>229</v>
      </c>
      <c r="AV3">
        <v>1484.9380458456801</v>
      </c>
      <c r="AW3">
        <v>9.6472000000000002E-2</v>
      </c>
      <c r="AX3">
        <v>-5.6958000000000002E-2</v>
      </c>
      <c r="AY3">
        <v>0.231715</v>
      </c>
      <c r="BB3" t="str">
        <f t="shared" ref="BB3:BB25" si="8">BB2</f>
        <v>A1</v>
      </c>
      <c r="BC3" t="s">
        <v>229</v>
      </c>
      <c r="BD3">
        <v>1484.9380458456801</v>
      </c>
      <c r="BE3">
        <v>9.6472000000000002E-2</v>
      </c>
      <c r="BF3">
        <v>-5.6958000000000002E-2</v>
      </c>
      <c r="BG3">
        <v>0.231715</v>
      </c>
      <c r="BH3">
        <f t="shared" ref="BH3:BH66" si="9">LN(BD3)</f>
        <v>7.3031283303972589</v>
      </c>
      <c r="BI3">
        <f t="shared" ref="BI3:BK66" si="10">IF(BE3="NA","",BE3/(1-BE3))</f>
        <v>0.10677256266546251</v>
      </c>
      <c r="BJ3">
        <f t="shared" si="2"/>
        <v>-5.3888612414116736E-2</v>
      </c>
      <c r="BK3">
        <f t="shared" si="2"/>
        <v>0.30160031759047751</v>
      </c>
      <c r="BU3" t="str">
        <f t="shared" ref="BU3" si="11">BU2</f>
        <v>A1</v>
      </c>
      <c r="BV3" t="s">
        <v>229</v>
      </c>
      <c r="BW3">
        <v>1484.9380458456801</v>
      </c>
      <c r="BX3">
        <v>9.6472000000000002E-2</v>
      </c>
      <c r="BY3">
        <v>-5.6958000000000002E-2</v>
      </c>
      <c r="BZ3">
        <v>0.231715</v>
      </c>
      <c r="CA3">
        <v>1484.9380458456801</v>
      </c>
      <c r="CB3">
        <f t="shared" ref="CB3:CD18" si="12">IF(BX3="NA","",BX3/(1-BX3))</f>
        <v>0.10677256266546251</v>
      </c>
      <c r="CC3">
        <f t="shared" si="3"/>
        <v>-5.3888612414116736E-2</v>
      </c>
      <c r="CD3">
        <f t="shared" si="3"/>
        <v>0.30160031759047751</v>
      </c>
      <c r="CS3" t="s">
        <v>227</v>
      </c>
      <c r="CT3" t="s">
        <v>229</v>
      </c>
      <c r="CU3">
        <v>1484.9380458456801</v>
      </c>
      <c r="CV3">
        <v>9.6472000000000002E-2</v>
      </c>
      <c r="CW3">
        <v>-5.6507000000000002E-2</v>
      </c>
      <c r="CX3">
        <v>0.231715</v>
      </c>
      <c r="DB3" t="s">
        <v>227</v>
      </c>
      <c r="DC3" t="s">
        <v>229</v>
      </c>
      <c r="DD3">
        <f t="shared" ref="DD3:DD66" si="13">LN(CU3)</f>
        <v>7.3031283303972589</v>
      </c>
      <c r="DE3">
        <f t="shared" ref="DE3:DG66" si="14">CV3/(1-CV3)</f>
        <v>0.10677256266546251</v>
      </c>
      <c r="DF3">
        <f t="shared" si="14"/>
        <v>-5.3484737914656501E-2</v>
      </c>
      <c r="DG3">
        <f t="shared" si="14"/>
        <v>0.30160031759047751</v>
      </c>
      <c r="DP3" t="s">
        <v>227</v>
      </c>
      <c r="DQ3" t="s">
        <v>229</v>
      </c>
      <c r="DR3">
        <v>1484.9380458456801</v>
      </c>
      <c r="DS3">
        <v>9.6472000000000002E-2</v>
      </c>
      <c r="DT3">
        <v>-5.6507000000000002E-2</v>
      </c>
      <c r="DU3">
        <v>0.231715</v>
      </c>
      <c r="DV3">
        <v>1484.9380458456801</v>
      </c>
      <c r="DW3">
        <f t="shared" ref="DW3:DY44" si="15">DS3/(1-DS3)</f>
        <v>0.10677256266546251</v>
      </c>
      <c r="DX3">
        <f t="shared" si="15"/>
        <v>-5.3484737914656501E-2</v>
      </c>
      <c r="DY3">
        <f t="shared" si="15"/>
        <v>0.30160031759047751</v>
      </c>
    </row>
    <row r="4" spans="1:129" x14ac:dyDescent="0.2">
      <c r="B4" t="s">
        <v>227</v>
      </c>
      <c r="C4" t="s">
        <v>230</v>
      </c>
      <c r="D4">
        <v>105823.561105266</v>
      </c>
      <c r="E4">
        <v>4.2610000000000002E-2</v>
      </c>
      <c r="F4">
        <v>-3.7433000000000001E-2</v>
      </c>
      <c r="G4">
        <v>0.137654</v>
      </c>
      <c r="J4" t="s">
        <v>227</v>
      </c>
      <c r="K4" t="s">
        <v>230</v>
      </c>
      <c r="L4">
        <v>105823.561105266</v>
      </c>
      <c r="M4">
        <v>4.2610000000000002E-2</v>
      </c>
      <c r="N4">
        <v>-3.7433000000000001E-2</v>
      </c>
      <c r="O4">
        <v>0.137654</v>
      </c>
      <c r="P4">
        <f t="shared" si="4"/>
        <v>11.569528468370306</v>
      </c>
      <c r="Q4">
        <f t="shared" si="5"/>
        <v>4.4506418491941639E-2</v>
      </c>
      <c r="R4">
        <f t="shared" si="0"/>
        <v>-3.6082330136018421E-2</v>
      </c>
      <c r="S4">
        <f t="shared" si="0"/>
        <v>0.1596273421573243</v>
      </c>
      <c r="AC4" t="s">
        <v>228</v>
      </c>
      <c r="AD4" t="s">
        <v>229</v>
      </c>
      <c r="AE4">
        <v>1022.22208937197</v>
      </c>
      <c r="AF4">
        <v>4.2243000000000003E-2</v>
      </c>
      <c r="AG4">
        <v>-4.0364999999999998E-2</v>
      </c>
      <c r="AH4">
        <v>0.490678</v>
      </c>
      <c r="AI4">
        <v>1022.22208937197</v>
      </c>
      <c r="AJ4">
        <f t="shared" si="6"/>
        <v>4.4106177245376438E-2</v>
      </c>
      <c r="AK4">
        <f t="shared" si="1"/>
        <v>-3.8798883084302141E-2</v>
      </c>
      <c r="AL4">
        <f t="shared" si="1"/>
        <v>0.96339447343723605</v>
      </c>
      <c r="AT4" t="str">
        <f t="shared" si="7"/>
        <v>A1</v>
      </c>
      <c r="AU4" t="s">
        <v>230</v>
      </c>
      <c r="AV4">
        <v>105823.561105266</v>
      </c>
      <c r="AW4">
        <v>4.2610000000000002E-2</v>
      </c>
      <c r="AX4">
        <v>-3.7433000000000001E-2</v>
      </c>
      <c r="AY4">
        <v>0.13728099999999999</v>
      </c>
      <c r="BB4" t="str">
        <f t="shared" si="8"/>
        <v>A1</v>
      </c>
      <c r="BC4" t="s">
        <v>230</v>
      </c>
      <c r="BD4">
        <v>105823.561105266</v>
      </c>
      <c r="BE4">
        <v>4.2610000000000002E-2</v>
      </c>
      <c r="BF4">
        <v>-3.7433000000000001E-2</v>
      </c>
      <c r="BG4">
        <v>0.13728099999999999</v>
      </c>
      <c r="BH4">
        <f t="shared" si="9"/>
        <v>11.569528468370306</v>
      </c>
      <c r="BI4">
        <f t="shared" si="10"/>
        <v>4.4506418491941639E-2</v>
      </c>
      <c r="BJ4">
        <f t="shared" si="2"/>
        <v>-3.6082330136018421E-2</v>
      </c>
      <c r="BK4">
        <f t="shared" si="2"/>
        <v>0.15912597265158179</v>
      </c>
      <c r="BU4" t="s">
        <v>228</v>
      </c>
      <c r="BV4" t="s">
        <v>229</v>
      </c>
      <c r="BW4">
        <v>1022.22208937197</v>
      </c>
      <c r="BX4">
        <v>4.2243000000000003E-2</v>
      </c>
      <c r="BY4">
        <v>-4.0759999999999998E-2</v>
      </c>
      <c r="BZ4">
        <v>0.16855500000000001</v>
      </c>
      <c r="CA4">
        <v>1022.22208937197</v>
      </c>
      <c r="CB4">
        <f t="shared" si="12"/>
        <v>4.4106177245376438E-2</v>
      </c>
      <c r="CC4">
        <f t="shared" si="3"/>
        <v>-3.9163688074099701E-2</v>
      </c>
      <c r="CD4">
        <f t="shared" si="3"/>
        <v>0.20272537570133925</v>
      </c>
      <c r="CL4" t="s">
        <v>294</v>
      </c>
      <c r="CS4" t="s">
        <v>227</v>
      </c>
      <c r="CT4" t="s">
        <v>230</v>
      </c>
      <c r="CU4">
        <v>105823.561105266</v>
      </c>
      <c r="CV4">
        <v>4.2610000000000002E-2</v>
      </c>
      <c r="CW4">
        <v>-3.7983999999999997E-2</v>
      </c>
      <c r="CX4">
        <v>0.137654</v>
      </c>
      <c r="DB4" t="s">
        <v>227</v>
      </c>
      <c r="DC4" t="s">
        <v>230</v>
      </c>
      <c r="DD4">
        <f t="shared" si="13"/>
        <v>11.569528468370306</v>
      </c>
      <c r="DE4">
        <f t="shared" si="14"/>
        <v>4.4506418491941639E-2</v>
      </c>
      <c r="DF4">
        <f t="shared" si="14"/>
        <v>-3.6594013009834447E-2</v>
      </c>
      <c r="DG4">
        <f t="shared" si="14"/>
        <v>0.1596273421573243</v>
      </c>
      <c r="DP4" t="s">
        <v>228</v>
      </c>
      <c r="DQ4" t="s">
        <v>229</v>
      </c>
      <c r="DR4">
        <v>1022.22208937197</v>
      </c>
      <c r="DS4">
        <v>4.2243000000000003E-2</v>
      </c>
      <c r="DT4">
        <v>-4.1373E-2</v>
      </c>
      <c r="DU4">
        <v>0.16855500000000001</v>
      </c>
      <c r="DV4">
        <v>1022.22208937197</v>
      </c>
      <c r="DW4">
        <f t="shared" si="15"/>
        <v>4.4106177245376438E-2</v>
      </c>
      <c r="DX4">
        <f t="shared" si="15"/>
        <v>-3.9729280478752564E-2</v>
      </c>
      <c r="DY4">
        <f t="shared" si="15"/>
        <v>0.20272537570133925</v>
      </c>
    </row>
    <row r="5" spans="1:129" x14ac:dyDescent="0.2">
      <c r="B5" t="s">
        <v>227</v>
      </c>
      <c r="C5" t="s">
        <v>231</v>
      </c>
      <c r="D5">
        <v>106468.95525926699</v>
      </c>
      <c r="E5">
        <v>7.7174000000000006E-2</v>
      </c>
      <c r="F5">
        <v>2.1693E-2</v>
      </c>
      <c r="G5">
        <v>0.13838200000000001</v>
      </c>
      <c r="J5" t="s">
        <v>227</v>
      </c>
      <c r="K5" t="s">
        <v>231</v>
      </c>
      <c r="L5">
        <v>106468.95525926699</v>
      </c>
      <c r="M5">
        <v>7.7174000000000006E-2</v>
      </c>
      <c r="N5">
        <v>2.1693E-2</v>
      </c>
      <c r="O5">
        <v>0.13838200000000001</v>
      </c>
      <c r="P5">
        <f t="shared" si="4"/>
        <v>11.575608721724272</v>
      </c>
      <c r="Q5">
        <f t="shared" si="5"/>
        <v>8.3627899517352139E-2</v>
      </c>
      <c r="R5">
        <f t="shared" si="0"/>
        <v>2.2174021038385699E-2</v>
      </c>
      <c r="S5">
        <f t="shared" si="0"/>
        <v>0.16060713680540564</v>
      </c>
      <c r="AC5" t="s">
        <v>230</v>
      </c>
      <c r="AD5" t="s">
        <v>231</v>
      </c>
      <c r="AE5">
        <v>650.04384467511102</v>
      </c>
      <c r="AF5">
        <v>0.134441</v>
      </c>
      <c r="AG5">
        <v>-3.6312999999999998E-2</v>
      </c>
      <c r="AH5">
        <v>0.152506</v>
      </c>
      <c r="AI5">
        <v>650.04384467511102</v>
      </c>
      <c r="AJ5">
        <f t="shared" si="6"/>
        <v>0.15532274518548131</v>
      </c>
      <c r="AK5">
        <f t="shared" si="1"/>
        <v>-3.5040571719162063E-2</v>
      </c>
      <c r="AL5">
        <f t="shared" si="1"/>
        <v>0.17994935657361588</v>
      </c>
      <c r="AT5" t="str">
        <f t="shared" si="7"/>
        <v>A1</v>
      </c>
      <c r="AU5" t="s">
        <v>231</v>
      </c>
      <c r="AV5">
        <v>106468.95525926699</v>
      </c>
      <c r="AW5">
        <v>7.7174000000000006E-2</v>
      </c>
      <c r="AX5">
        <v>2.2609000000000001E-2</v>
      </c>
      <c r="AY5">
        <v>0.13478299999999999</v>
      </c>
      <c r="BB5" t="str">
        <f t="shared" si="8"/>
        <v>A1</v>
      </c>
      <c r="BC5" t="s">
        <v>231</v>
      </c>
      <c r="BD5">
        <v>106468.95525926699</v>
      </c>
      <c r="BE5">
        <v>7.7174000000000006E-2</v>
      </c>
      <c r="BF5">
        <v>2.2609000000000001E-2</v>
      </c>
      <c r="BG5">
        <v>0.13478299999999999</v>
      </c>
      <c r="BH5">
        <f t="shared" si="9"/>
        <v>11.575608721724272</v>
      </c>
      <c r="BI5">
        <f t="shared" si="10"/>
        <v>8.3627899517352139E-2</v>
      </c>
      <c r="BJ5">
        <f t="shared" si="2"/>
        <v>2.3131991188787292E-2</v>
      </c>
      <c r="BK5">
        <f t="shared" si="2"/>
        <v>0.15577941718667107</v>
      </c>
      <c r="BU5" t="s">
        <v>230</v>
      </c>
      <c r="BV5" t="s">
        <v>231</v>
      </c>
      <c r="BW5">
        <v>650.04384467511102</v>
      </c>
      <c r="BX5">
        <v>0.134441</v>
      </c>
      <c r="BY5">
        <v>-3.6312999999999998E-2</v>
      </c>
      <c r="BZ5">
        <v>0.38520399999999999</v>
      </c>
      <c r="CA5">
        <v>650.04384467511102</v>
      </c>
      <c r="CB5">
        <f t="shared" si="12"/>
        <v>0.15532274518548131</v>
      </c>
      <c r="CC5">
        <f t="shared" si="3"/>
        <v>-3.5040571719162063E-2</v>
      </c>
      <c r="CD5">
        <f t="shared" si="3"/>
        <v>0.62655580062329619</v>
      </c>
      <c r="CL5" t="s">
        <v>295</v>
      </c>
      <c r="CM5" t="s">
        <v>261</v>
      </c>
      <c r="CN5" t="s">
        <v>312</v>
      </c>
      <c r="CS5" t="s">
        <v>227</v>
      </c>
      <c r="CT5" t="s">
        <v>231</v>
      </c>
      <c r="CU5">
        <v>106468.95525926699</v>
      </c>
      <c r="CV5">
        <v>7.7174000000000006E-2</v>
      </c>
      <c r="CW5">
        <v>2.1042000000000002E-2</v>
      </c>
      <c r="CX5">
        <v>0.14002300000000001</v>
      </c>
      <c r="DB5" t="s">
        <v>227</v>
      </c>
      <c r="DC5" t="s">
        <v>231</v>
      </c>
      <c r="DD5">
        <f t="shared" si="13"/>
        <v>11.575608721724272</v>
      </c>
      <c r="DE5">
        <f t="shared" si="14"/>
        <v>8.3627899517352139E-2</v>
      </c>
      <c r="DF5">
        <f t="shared" si="14"/>
        <v>2.149428269649975E-2</v>
      </c>
      <c r="DG5">
        <f t="shared" si="14"/>
        <v>0.16282179639688038</v>
      </c>
      <c r="DP5" t="s">
        <v>230</v>
      </c>
      <c r="DQ5" t="s">
        <v>231</v>
      </c>
      <c r="DR5">
        <v>650.04384467511102</v>
      </c>
      <c r="DS5">
        <v>0.134441</v>
      </c>
      <c r="DT5">
        <v>-4.1660000000000003E-2</v>
      </c>
      <c r="DU5">
        <v>0.36547499999999999</v>
      </c>
      <c r="DV5">
        <v>650.04384467511102</v>
      </c>
      <c r="DW5">
        <f t="shared" si="15"/>
        <v>0.15532274518548131</v>
      </c>
      <c r="DX5">
        <f t="shared" si="15"/>
        <v>-3.999385596067815E-2</v>
      </c>
      <c r="DY5">
        <f t="shared" si="15"/>
        <v>0.57598203380481461</v>
      </c>
    </row>
    <row r="6" spans="1:129" x14ac:dyDescent="0.2">
      <c r="B6" t="s">
        <v>227</v>
      </c>
      <c r="C6" t="s">
        <v>232</v>
      </c>
      <c r="D6">
        <v>106829.223384802</v>
      </c>
      <c r="E6">
        <v>-9.6000000000000002E-4</v>
      </c>
      <c r="F6">
        <v>-7.6450000000000004E-2</v>
      </c>
      <c r="G6">
        <v>5.1424999999999998E-2</v>
      </c>
      <c r="J6" t="s">
        <v>227</v>
      </c>
      <c r="K6" t="s">
        <v>232</v>
      </c>
      <c r="L6">
        <v>106829.223384802</v>
      </c>
      <c r="M6">
        <v>-9.6000000000000002E-4</v>
      </c>
      <c r="N6">
        <v>-7.6450000000000004E-2</v>
      </c>
      <c r="O6">
        <v>5.1424999999999998E-2</v>
      </c>
      <c r="P6">
        <f t="shared" si="4"/>
        <v>11.578986795277658</v>
      </c>
      <c r="Q6">
        <f t="shared" si="5"/>
        <v>-9.5907928388746795E-4</v>
      </c>
      <c r="R6">
        <f t="shared" si="0"/>
        <v>-7.1020483998327846E-2</v>
      </c>
      <c r="S6">
        <f t="shared" si="0"/>
        <v>5.4212898294810637E-2</v>
      </c>
      <c r="AC6" t="s">
        <v>230</v>
      </c>
      <c r="AD6" t="s">
        <v>232</v>
      </c>
      <c r="AE6">
        <v>1016.41330176262</v>
      </c>
      <c r="AF6">
        <v>7.8092999999999996E-2</v>
      </c>
      <c r="AG6">
        <v>-6.5970000000000004E-3</v>
      </c>
      <c r="AH6">
        <v>0.32389800000000002</v>
      </c>
      <c r="AI6">
        <v>1016.41330176262</v>
      </c>
      <c r="AJ6">
        <f t="shared" si="6"/>
        <v>8.4708110471012801E-2</v>
      </c>
      <c r="AK6">
        <f t="shared" si="1"/>
        <v>-6.5537648135251753E-3</v>
      </c>
      <c r="AL6">
        <f t="shared" si="1"/>
        <v>0.47906676803204257</v>
      </c>
      <c r="AT6" t="str">
        <f t="shared" si="7"/>
        <v>A1</v>
      </c>
      <c r="AU6" t="s">
        <v>232</v>
      </c>
      <c r="AV6">
        <v>106829.223384802</v>
      </c>
      <c r="AW6">
        <v>-9.6000000000000002E-4</v>
      </c>
      <c r="AX6">
        <v>-7.5159000000000004E-2</v>
      </c>
      <c r="AY6">
        <v>5.2061000000000003E-2</v>
      </c>
      <c r="BB6" t="str">
        <f t="shared" si="8"/>
        <v>A1</v>
      </c>
      <c r="BC6" t="s">
        <v>232</v>
      </c>
      <c r="BD6">
        <v>106829.223384802</v>
      </c>
      <c r="BE6">
        <v>-9.6000000000000002E-4</v>
      </c>
      <c r="BF6">
        <v>-7.5159000000000004E-2</v>
      </c>
      <c r="BG6">
        <v>5.2061000000000003E-2</v>
      </c>
      <c r="BH6">
        <f t="shared" si="9"/>
        <v>11.578986795277658</v>
      </c>
      <c r="BI6">
        <f t="shared" si="10"/>
        <v>-9.5907928388746795E-4</v>
      </c>
      <c r="BJ6">
        <f t="shared" si="2"/>
        <v>-6.9905009398609885E-2</v>
      </c>
      <c r="BK6">
        <f t="shared" si="2"/>
        <v>5.4920200561428538E-2</v>
      </c>
      <c r="BU6" t="str">
        <f t="shared" ref="BU6:BU12" si="16">BU5</f>
        <v>C4</v>
      </c>
      <c r="BV6" t="s">
        <v>232</v>
      </c>
      <c r="BW6">
        <v>1016.41330176262</v>
      </c>
      <c r="BX6">
        <v>7.8092999999999996E-2</v>
      </c>
      <c r="BY6">
        <v>-3.2039999999999998E-3</v>
      </c>
      <c r="BZ6">
        <v>0.15428800000000001</v>
      </c>
      <c r="CA6">
        <v>1016.41330176262</v>
      </c>
      <c r="CB6">
        <f t="shared" si="12"/>
        <v>8.4708110471012801E-2</v>
      </c>
      <c r="CC6">
        <f t="shared" si="3"/>
        <v>-3.1937671699873603E-3</v>
      </c>
      <c r="CD6">
        <f t="shared" si="3"/>
        <v>0.18243562820440057</v>
      </c>
      <c r="CK6" t="s">
        <v>53</v>
      </c>
      <c r="CL6">
        <v>3.0000000000000001E-6</v>
      </c>
      <c r="CM6">
        <v>-3.9999999999999998E-6</v>
      </c>
      <c r="CN6">
        <v>-6.0000000000000002E-6</v>
      </c>
      <c r="CS6" t="s">
        <v>227</v>
      </c>
      <c r="CT6" t="s">
        <v>232</v>
      </c>
      <c r="CU6">
        <v>106829.223384802</v>
      </c>
      <c r="CV6">
        <v>9.6000000000000002E-4</v>
      </c>
      <c r="CW6">
        <v>-7.6812000000000005E-2</v>
      </c>
      <c r="CX6">
        <v>5.3240000000000003E-2</v>
      </c>
      <c r="DB6" t="s">
        <v>227</v>
      </c>
      <c r="DC6" t="s">
        <v>232</v>
      </c>
      <c r="DD6">
        <f t="shared" si="13"/>
        <v>11.578986795277658</v>
      </c>
      <c r="DE6">
        <f t="shared" si="14"/>
        <v>9.6092248558616266E-4</v>
      </c>
      <c r="DF6">
        <f t="shared" si="14"/>
        <v>-7.1332786038788565E-2</v>
      </c>
      <c r="DG6">
        <f t="shared" si="14"/>
        <v>5.6233892433140392E-2</v>
      </c>
      <c r="DP6" t="s">
        <v>230</v>
      </c>
      <c r="DQ6" t="s">
        <v>232</v>
      </c>
      <c r="DR6">
        <v>1016.41330176262</v>
      </c>
      <c r="DS6">
        <v>7.8092999999999996E-2</v>
      </c>
      <c r="DT6">
        <v>-6.9309999999999997E-3</v>
      </c>
      <c r="DU6">
        <v>0.15159300000000001</v>
      </c>
      <c r="DV6">
        <v>1016.41330176262</v>
      </c>
      <c r="DW6">
        <f t="shared" si="15"/>
        <v>8.4708110471012801E-2</v>
      </c>
      <c r="DX6">
        <f t="shared" si="15"/>
        <v>-6.88329190381466E-3</v>
      </c>
      <c r="DY6">
        <f t="shared" si="15"/>
        <v>0.17867957242219831</v>
      </c>
    </row>
    <row r="7" spans="1:129" x14ac:dyDescent="0.2">
      <c r="B7" t="s">
        <v>227</v>
      </c>
      <c r="C7" t="s">
        <v>233</v>
      </c>
      <c r="D7">
        <v>107841.819124122</v>
      </c>
      <c r="E7">
        <v>3.2925999999999997E-2</v>
      </c>
      <c r="F7">
        <v>-2.2634999999999999E-2</v>
      </c>
      <c r="G7">
        <v>7.9357999999999998E-2</v>
      </c>
      <c r="J7" t="s">
        <v>227</v>
      </c>
      <c r="K7" t="s">
        <v>233</v>
      </c>
      <c r="L7">
        <v>107841.819124122</v>
      </c>
      <c r="M7">
        <v>3.2925999999999997E-2</v>
      </c>
      <c r="N7">
        <v>-2.2634999999999999E-2</v>
      </c>
      <c r="O7">
        <v>7.9357999999999998E-2</v>
      </c>
      <c r="P7">
        <f t="shared" si="4"/>
        <v>11.588420794736443</v>
      </c>
      <c r="Q7">
        <f t="shared" si="5"/>
        <v>3.4047032595230557E-2</v>
      </c>
      <c r="R7">
        <f t="shared" si="0"/>
        <v>-2.2133996978394049E-2</v>
      </c>
      <c r="S7">
        <f t="shared" si="0"/>
        <v>8.6198544059471541E-2</v>
      </c>
      <c r="AC7" t="s">
        <v>230</v>
      </c>
      <c r="AD7" t="s">
        <v>233</v>
      </c>
      <c r="AE7">
        <v>2018.50563536493</v>
      </c>
      <c r="AF7">
        <v>9.8436999999999997E-2</v>
      </c>
      <c r="AG7">
        <v>3.1753999999999998E-2</v>
      </c>
      <c r="AH7">
        <v>4.7662000000000003E-2</v>
      </c>
      <c r="AI7">
        <v>2018.50563536493</v>
      </c>
      <c r="AJ7">
        <f t="shared" si="6"/>
        <v>0.10918482679524337</v>
      </c>
      <c r="AK7">
        <f t="shared" si="1"/>
        <v>3.2795384643985098E-2</v>
      </c>
      <c r="AL7">
        <f t="shared" si="1"/>
        <v>5.0047357135806825E-2</v>
      </c>
      <c r="AT7" t="str">
        <f t="shared" si="7"/>
        <v>A1</v>
      </c>
      <c r="AU7" t="s">
        <v>233</v>
      </c>
      <c r="AV7">
        <v>107841.819124122</v>
      </c>
      <c r="AW7">
        <v>3.2925999999999997E-2</v>
      </c>
      <c r="AX7">
        <v>-2.1506999999999998E-2</v>
      </c>
      <c r="AY7">
        <v>7.9357999999999998E-2</v>
      </c>
      <c r="BB7" t="str">
        <f t="shared" si="8"/>
        <v>A1</v>
      </c>
      <c r="BC7" t="s">
        <v>233</v>
      </c>
      <c r="BD7">
        <v>107841.819124122</v>
      </c>
      <c r="BE7">
        <v>3.2925999999999997E-2</v>
      </c>
      <c r="BF7">
        <v>-2.1506999999999998E-2</v>
      </c>
      <c r="BG7">
        <v>7.9357999999999998E-2</v>
      </c>
      <c r="BH7">
        <f t="shared" si="9"/>
        <v>11.588420794736443</v>
      </c>
      <c r="BI7">
        <f t="shared" si="10"/>
        <v>3.4047032595230557E-2</v>
      </c>
      <c r="BJ7">
        <f t="shared" si="2"/>
        <v>-2.1054187587554465E-2</v>
      </c>
      <c r="BK7">
        <f t="shared" si="2"/>
        <v>8.6198544059471541E-2</v>
      </c>
      <c r="BU7" t="str">
        <f t="shared" si="16"/>
        <v>C4</v>
      </c>
      <c r="BV7" t="s">
        <v>233</v>
      </c>
      <c r="BW7">
        <v>2018.50563536493</v>
      </c>
      <c r="BX7">
        <v>9.8436999999999997E-2</v>
      </c>
      <c r="BY7">
        <v>3.1753999999999998E-2</v>
      </c>
      <c r="BZ7">
        <v>0.17709</v>
      </c>
      <c r="CA7">
        <v>2018.50563536493</v>
      </c>
      <c r="CB7">
        <f t="shared" si="12"/>
        <v>0.10918482679524337</v>
      </c>
      <c r="CC7">
        <f t="shared" si="3"/>
        <v>3.2795384643985098E-2</v>
      </c>
      <c r="CD7">
        <f t="shared" si="3"/>
        <v>0.21519971807366539</v>
      </c>
      <c r="CK7" t="s">
        <v>266</v>
      </c>
      <c r="CL7">
        <v>2.0000000000000002E-5</v>
      </c>
      <c r="CM7">
        <v>-4.9999999999999998E-7</v>
      </c>
      <c r="CN7">
        <v>-5.0000000000000004E-6</v>
      </c>
      <c r="CS7" t="s">
        <v>227</v>
      </c>
      <c r="CT7" t="s">
        <v>233</v>
      </c>
      <c r="CU7">
        <v>107841.819124122</v>
      </c>
      <c r="CV7">
        <v>3.2925999999999997E-2</v>
      </c>
      <c r="CW7">
        <v>-2.2634999999999999E-2</v>
      </c>
      <c r="CX7">
        <v>8.0093999999999999E-2</v>
      </c>
      <c r="DB7" t="s">
        <v>227</v>
      </c>
      <c r="DC7" t="s">
        <v>233</v>
      </c>
      <c r="DD7">
        <f t="shared" si="13"/>
        <v>11.588420794736443</v>
      </c>
      <c r="DE7">
        <f t="shared" si="14"/>
        <v>3.4047032595230557E-2</v>
      </c>
      <c r="DF7">
        <f t="shared" si="14"/>
        <v>-2.2133996978394049E-2</v>
      </c>
      <c r="DG7">
        <f t="shared" si="14"/>
        <v>8.7067591688716015E-2</v>
      </c>
      <c r="DP7" t="s">
        <v>230</v>
      </c>
      <c r="DQ7" t="s">
        <v>233</v>
      </c>
      <c r="DR7">
        <v>2018.50563536493</v>
      </c>
      <c r="DS7">
        <v>9.8436999999999997E-2</v>
      </c>
      <c r="DT7">
        <v>3.1753999999999998E-2</v>
      </c>
      <c r="DU7">
        <v>0.17946200000000001</v>
      </c>
      <c r="DV7">
        <v>2018.50563536493</v>
      </c>
      <c r="DW7">
        <f t="shared" si="15"/>
        <v>0.10918482679524337</v>
      </c>
      <c r="DX7">
        <f t="shared" si="15"/>
        <v>3.2795384643985098E-2</v>
      </c>
      <c r="DY7">
        <f t="shared" si="15"/>
        <v>0.21871260075706428</v>
      </c>
    </row>
    <row r="8" spans="1:129" x14ac:dyDescent="0.2">
      <c r="B8" t="s">
        <v>227</v>
      </c>
      <c r="C8" t="s">
        <v>234</v>
      </c>
      <c r="D8">
        <v>108303.638239904</v>
      </c>
      <c r="E8">
        <v>8.0745999999999998E-2</v>
      </c>
      <c r="F8">
        <v>-4.5753000000000002E-2</v>
      </c>
      <c r="G8">
        <v>0.19328799999999999</v>
      </c>
      <c r="J8" t="s">
        <v>227</v>
      </c>
      <c r="K8" t="s">
        <v>234</v>
      </c>
      <c r="L8">
        <v>108303.638239904</v>
      </c>
      <c r="M8">
        <v>8.0745999999999998E-2</v>
      </c>
      <c r="N8">
        <v>-4.5753000000000002E-2</v>
      </c>
      <c r="O8">
        <v>0.19328799999999999</v>
      </c>
      <c r="P8">
        <f t="shared" si="4"/>
        <v>11.592694026514415</v>
      </c>
      <c r="Q8">
        <f t="shared" si="5"/>
        <v>8.7838616965495928E-2</v>
      </c>
      <c r="R8">
        <f t="shared" si="0"/>
        <v>-4.3751249099930868E-2</v>
      </c>
      <c r="S8">
        <f t="shared" si="0"/>
        <v>0.23959975803012723</v>
      </c>
      <c r="AC8" t="s">
        <v>230</v>
      </c>
      <c r="AD8" t="s">
        <v>234</v>
      </c>
      <c r="AE8">
        <v>2484.3319021419002</v>
      </c>
      <c r="AF8">
        <v>0.13930000000000001</v>
      </c>
      <c r="AG8">
        <v>-2.1087000000000002E-2</v>
      </c>
      <c r="AH8">
        <v>0.145541</v>
      </c>
      <c r="AI8">
        <v>2484.3319021419002</v>
      </c>
      <c r="AJ8">
        <f t="shared" si="6"/>
        <v>0.16184500987568259</v>
      </c>
      <c r="AK8">
        <f t="shared" si="1"/>
        <v>-2.065152136889413E-2</v>
      </c>
      <c r="AL8">
        <f t="shared" si="1"/>
        <v>0.17033116861078179</v>
      </c>
      <c r="AT8" t="str">
        <f t="shared" si="7"/>
        <v>A1</v>
      </c>
      <c r="AU8" t="s">
        <v>234</v>
      </c>
      <c r="AV8">
        <v>108303.638239904</v>
      </c>
      <c r="AW8">
        <v>8.0745999999999998E-2</v>
      </c>
      <c r="AX8">
        <v>-4.1291000000000001E-2</v>
      </c>
      <c r="AY8">
        <v>0.18943599999999999</v>
      </c>
      <c r="BB8" t="str">
        <f t="shared" si="8"/>
        <v>A1</v>
      </c>
      <c r="BC8" t="s">
        <v>234</v>
      </c>
      <c r="BD8">
        <v>108303.638239904</v>
      </c>
      <c r="BE8">
        <v>8.0745999999999998E-2</v>
      </c>
      <c r="BF8">
        <v>-4.1291000000000001E-2</v>
      </c>
      <c r="BG8">
        <v>0.18943599999999999</v>
      </c>
      <c r="BH8">
        <f t="shared" si="9"/>
        <v>11.592694026514415</v>
      </c>
      <c r="BI8">
        <f t="shared" si="10"/>
        <v>8.7838616965495928E-2</v>
      </c>
      <c r="BJ8">
        <f t="shared" si="2"/>
        <v>-3.9653660696193478E-2</v>
      </c>
      <c r="BK8">
        <f t="shared" si="2"/>
        <v>0.23370887431467469</v>
      </c>
      <c r="BU8" t="str">
        <f t="shared" si="16"/>
        <v>C4</v>
      </c>
      <c r="BV8" t="s">
        <v>234</v>
      </c>
      <c r="BW8">
        <v>2484.3319021419002</v>
      </c>
      <c r="BX8">
        <v>0.13930000000000001</v>
      </c>
      <c r="BY8">
        <v>-2.3949000000000002E-2</v>
      </c>
      <c r="BZ8">
        <v>0.33815899999999999</v>
      </c>
      <c r="CA8">
        <v>2484.3319021419002</v>
      </c>
      <c r="CB8">
        <f t="shared" si="12"/>
        <v>0.16184500987568259</v>
      </c>
      <c r="CC8">
        <f t="shared" si="3"/>
        <v>-2.3388860187372615E-2</v>
      </c>
      <c r="CD8">
        <f t="shared" si="3"/>
        <v>0.51093691687278364</v>
      </c>
      <c r="CK8" t="s">
        <v>54</v>
      </c>
      <c r="CL8">
        <v>4.0000000000000003E-5</v>
      </c>
      <c r="CM8">
        <v>1.0000000000000001E-5</v>
      </c>
      <c r="CN8">
        <v>-7.9999999999999996E-6</v>
      </c>
      <c r="CS8" t="s">
        <v>227</v>
      </c>
      <c r="CT8" t="s">
        <v>236</v>
      </c>
      <c r="CU8">
        <v>110799.846110001</v>
      </c>
      <c r="CV8">
        <v>9.0900000000000009E-3</v>
      </c>
      <c r="CW8">
        <v>-7.2334999999999997E-2</v>
      </c>
      <c r="CX8">
        <v>5.2779E-2</v>
      </c>
      <c r="DB8" t="s">
        <v>227</v>
      </c>
      <c r="DC8" t="s">
        <v>236</v>
      </c>
      <c r="DD8">
        <f t="shared" si="13"/>
        <v>11.615480664395449</v>
      </c>
      <c r="DE8">
        <f t="shared" si="14"/>
        <v>9.1733860794623139E-3</v>
      </c>
      <c r="DF8">
        <f t="shared" si="14"/>
        <v>-6.7455599229718319E-2</v>
      </c>
      <c r="DG8">
        <f t="shared" si="14"/>
        <v>5.5719837292458677E-2</v>
      </c>
      <c r="DP8" t="s">
        <v>230</v>
      </c>
      <c r="DQ8" t="s">
        <v>236</v>
      </c>
      <c r="DR8">
        <v>5012.7267031028096</v>
      </c>
      <c r="DS8">
        <v>5.1026000000000002E-2</v>
      </c>
      <c r="DT8">
        <v>-6.4058000000000004E-2</v>
      </c>
      <c r="DU8">
        <v>0.180733</v>
      </c>
      <c r="DV8">
        <v>5012.7267031028096</v>
      </c>
      <c r="DW8">
        <f t="shared" si="15"/>
        <v>5.3769650169551542E-2</v>
      </c>
      <c r="DX8">
        <f t="shared" si="15"/>
        <v>-6.0201605551577081E-2</v>
      </c>
      <c r="DY8">
        <f t="shared" si="15"/>
        <v>0.22060329538477688</v>
      </c>
    </row>
    <row r="9" spans="1:129" x14ac:dyDescent="0.2">
      <c r="B9" t="s">
        <v>227</v>
      </c>
      <c r="C9" t="s">
        <v>235</v>
      </c>
      <c r="D9">
        <v>110112.592413402</v>
      </c>
      <c r="E9">
        <v>1.6722999999999998E-2</v>
      </c>
      <c r="F9">
        <v>-5.6665E-2</v>
      </c>
      <c r="G9">
        <v>8.9649000000000006E-2</v>
      </c>
      <c r="J9" t="s">
        <v>227</v>
      </c>
      <c r="K9" t="s">
        <v>235</v>
      </c>
      <c r="L9">
        <v>110112.592413402</v>
      </c>
      <c r="M9">
        <v>1.6722999999999998E-2</v>
      </c>
      <c r="N9">
        <v>-5.6665E-2</v>
      </c>
      <c r="O9">
        <v>8.9649000000000006E-2</v>
      </c>
      <c r="P9">
        <f t="shared" si="4"/>
        <v>11.609258688681198</v>
      </c>
      <c r="Q9">
        <f t="shared" si="5"/>
        <v>1.7007415001062773E-2</v>
      </c>
      <c r="R9">
        <f t="shared" si="0"/>
        <v>-5.3626267549317902E-2</v>
      </c>
      <c r="S9">
        <f t="shared" si="0"/>
        <v>9.8477400475201329E-2</v>
      </c>
      <c r="AC9" t="s">
        <v>230</v>
      </c>
      <c r="AD9" t="s">
        <v>235</v>
      </c>
      <c r="AE9">
        <v>4480.4782110841597</v>
      </c>
      <c r="AF9">
        <v>0.16062299999999999</v>
      </c>
      <c r="AG9">
        <v>-4.0396000000000001E-2</v>
      </c>
      <c r="AH9">
        <v>0.11326700000000001</v>
      </c>
      <c r="AI9">
        <v>4480.4782110841597</v>
      </c>
      <c r="AJ9">
        <f t="shared" si="6"/>
        <v>0.19135978231474055</v>
      </c>
      <c r="AK9">
        <f t="shared" si="1"/>
        <v>-3.8827523366102908E-2</v>
      </c>
      <c r="AL9">
        <f t="shared" si="1"/>
        <v>0.12773518071392403</v>
      </c>
      <c r="AT9" t="str">
        <f t="shared" si="7"/>
        <v>A1</v>
      </c>
      <c r="AU9" t="s">
        <v>235</v>
      </c>
      <c r="AV9">
        <v>110112.592413402</v>
      </c>
      <c r="AW9">
        <v>1.6722999999999998E-2</v>
      </c>
      <c r="AX9">
        <v>-5.8053E-2</v>
      </c>
      <c r="AY9">
        <v>8.7351999999999999E-2</v>
      </c>
      <c r="BB9" t="str">
        <f t="shared" si="8"/>
        <v>A1</v>
      </c>
      <c r="BC9" t="s">
        <v>235</v>
      </c>
      <c r="BD9">
        <v>110112.592413402</v>
      </c>
      <c r="BE9">
        <v>1.6722999999999998E-2</v>
      </c>
      <c r="BF9">
        <v>-5.8053E-2</v>
      </c>
      <c r="BG9">
        <v>8.7351999999999999E-2</v>
      </c>
      <c r="BH9">
        <f t="shared" si="9"/>
        <v>11.609258688681198</v>
      </c>
      <c r="BI9">
        <f t="shared" si="10"/>
        <v>1.7007415001062773E-2</v>
      </c>
      <c r="BJ9">
        <f t="shared" si="2"/>
        <v>-5.4867761822895454E-2</v>
      </c>
      <c r="BK9">
        <f t="shared" si="2"/>
        <v>9.5712695365573586E-2</v>
      </c>
      <c r="BU9" t="str">
        <f t="shared" si="16"/>
        <v>C4</v>
      </c>
      <c r="BV9" t="s">
        <v>235</v>
      </c>
      <c r="BW9">
        <v>4480.4782110841597</v>
      </c>
      <c r="BX9">
        <v>0.16062299999999999</v>
      </c>
      <c r="BY9">
        <v>-3.9954000000000003E-2</v>
      </c>
      <c r="BZ9">
        <v>0.440301</v>
      </c>
      <c r="CA9">
        <v>4480.4782110841597</v>
      </c>
      <c r="CB9">
        <f t="shared" si="12"/>
        <v>0.19135978231474055</v>
      </c>
      <c r="CC9">
        <f t="shared" si="3"/>
        <v>-3.8419006994540143E-2</v>
      </c>
      <c r="CD9">
        <f t="shared" si="3"/>
        <v>0.78667462332432259</v>
      </c>
      <c r="CS9" t="s">
        <v>227</v>
      </c>
      <c r="CT9" t="s">
        <v>239</v>
      </c>
      <c r="CU9">
        <v>112826.83197271801</v>
      </c>
      <c r="CV9">
        <v>6.7852999999999997E-2</v>
      </c>
      <c r="CW9">
        <v>-2.5849E-2</v>
      </c>
      <c r="CX9">
        <v>0.150612</v>
      </c>
      <c r="DB9" t="s">
        <v>227</v>
      </c>
      <c r="DC9" t="s">
        <v>239</v>
      </c>
      <c r="DD9">
        <f t="shared" si="13"/>
        <v>11.633609461857578</v>
      </c>
      <c r="DE9">
        <f t="shared" si="14"/>
        <v>7.2792166900714148E-2</v>
      </c>
      <c r="DF9">
        <f t="shared" si="14"/>
        <v>-2.5197665543369444E-2</v>
      </c>
      <c r="DG9">
        <f t="shared" si="14"/>
        <v>0.17731825738060814</v>
      </c>
      <c r="DP9" t="s">
        <v>230</v>
      </c>
      <c r="DQ9" t="s">
        <v>239</v>
      </c>
      <c r="DR9">
        <v>7006.6140181973697</v>
      </c>
      <c r="DS9">
        <v>7.1927000000000005E-2</v>
      </c>
      <c r="DT9">
        <v>-0.03</v>
      </c>
      <c r="DU9">
        <v>0.195433</v>
      </c>
      <c r="DV9">
        <v>7006.6140181973697</v>
      </c>
      <c r="DW9">
        <f t="shared" si="15"/>
        <v>7.7501446545691993E-2</v>
      </c>
      <c r="DX9">
        <f t="shared" si="15"/>
        <v>-2.9126213592233007E-2</v>
      </c>
      <c r="DY9">
        <f t="shared" si="15"/>
        <v>0.24290456854432257</v>
      </c>
    </row>
    <row r="10" spans="1:129" x14ac:dyDescent="0.2">
      <c r="B10" t="s">
        <v>227</v>
      </c>
      <c r="C10" t="s">
        <v>236</v>
      </c>
      <c r="D10">
        <v>110799.846110001</v>
      </c>
      <c r="E10">
        <v>-9.0900000000000009E-3</v>
      </c>
      <c r="F10">
        <v>-7.2334999999999997E-2</v>
      </c>
      <c r="G10">
        <v>5.2779E-2</v>
      </c>
      <c r="J10" t="s">
        <v>227</v>
      </c>
      <c r="K10" t="s">
        <v>236</v>
      </c>
      <c r="L10">
        <v>110799.846110001</v>
      </c>
      <c r="M10">
        <v>-9.0900000000000009E-3</v>
      </c>
      <c r="N10">
        <v>-7.2334999999999997E-2</v>
      </c>
      <c r="O10">
        <v>5.2779E-2</v>
      </c>
      <c r="P10">
        <f t="shared" si="4"/>
        <v>11.615480664395449</v>
      </c>
      <c r="Q10">
        <f t="shared" si="5"/>
        <v>-9.0081162235281301E-3</v>
      </c>
      <c r="R10">
        <f t="shared" si="0"/>
        <v>-6.7455599229718319E-2</v>
      </c>
      <c r="S10">
        <f t="shared" si="0"/>
        <v>5.5719837292458677E-2</v>
      </c>
      <c r="AC10" t="s">
        <v>230</v>
      </c>
      <c r="AD10" t="s">
        <v>236</v>
      </c>
      <c r="AE10">
        <v>5012.7267031028096</v>
      </c>
      <c r="AF10">
        <v>5.1026000000000002E-2</v>
      </c>
      <c r="AG10">
        <v>-5.8889999999999998E-2</v>
      </c>
      <c r="AH10">
        <v>0.214591</v>
      </c>
      <c r="AI10">
        <v>5012.7267031028096</v>
      </c>
      <c r="AJ10">
        <f t="shared" si="6"/>
        <v>5.3769650169551542E-2</v>
      </c>
      <c r="AK10">
        <f t="shared" si="1"/>
        <v>-5.5614841957143807E-2</v>
      </c>
      <c r="AL10">
        <f t="shared" si="1"/>
        <v>0.27322197733919523</v>
      </c>
      <c r="AT10" t="str">
        <f t="shared" si="7"/>
        <v>A1</v>
      </c>
      <c r="AU10" t="s">
        <v>236</v>
      </c>
      <c r="AV10">
        <v>110799.846110001</v>
      </c>
      <c r="AW10">
        <v>-9.0900000000000009E-3</v>
      </c>
      <c r="AX10">
        <v>-7.2334999999999997E-2</v>
      </c>
      <c r="AY10">
        <v>5.2779E-2</v>
      </c>
      <c r="BB10" t="str">
        <f t="shared" si="8"/>
        <v>A1</v>
      </c>
      <c r="BC10" t="s">
        <v>236</v>
      </c>
      <c r="BD10">
        <v>110799.846110001</v>
      </c>
      <c r="BE10">
        <v>-9.0900000000000009E-3</v>
      </c>
      <c r="BF10">
        <v>-7.2334999999999997E-2</v>
      </c>
      <c r="BG10">
        <v>5.2779E-2</v>
      </c>
      <c r="BH10">
        <f t="shared" si="9"/>
        <v>11.615480664395449</v>
      </c>
      <c r="BI10">
        <f t="shared" si="10"/>
        <v>-9.0081162235281301E-3</v>
      </c>
      <c r="BJ10">
        <f t="shared" si="2"/>
        <v>-6.7455599229718319E-2</v>
      </c>
      <c r="BK10">
        <f t="shared" si="2"/>
        <v>5.5719837292458677E-2</v>
      </c>
      <c r="BU10" t="str">
        <f t="shared" si="16"/>
        <v>C4</v>
      </c>
      <c r="BV10" t="s">
        <v>236</v>
      </c>
      <c r="BW10">
        <v>5012.7267031028096</v>
      </c>
      <c r="BX10">
        <v>5.1026000000000002E-2</v>
      </c>
      <c r="BY10">
        <v>-6.4058000000000004E-2</v>
      </c>
      <c r="BZ10">
        <v>0.18217900000000001</v>
      </c>
      <c r="CA10">
        <v>5012.7267031028096</v>
      </c>
      <c r="CB10">
        <f t="shared" si="12"/>
        <v>5.3769650169551542E-2</v>
      </c>
      <c r="CC10">
        <f t="shared" si="3"/>
        <v>-6.0201605551577081E-2</v>
      </c>
      <c r="CD10">
        <f t="shared" si="3"/>
        <v>0.22276146002609373</v>
      </c>
      <c r="CL10" t="s">
        <v>296</v>
      </c>
      <c r="CS10" t="s">
        <v>227</v>
      </c>
      <c r="CT10" t="s">
        <v>243</v>
      </c>
      <c r="CU10">
        <v>171938.45274690501</v>
      </c>
      <c r="CV10">
        <v>5.6731999999999998E-2</v>
      </c>
      <c r="CW10">
        <v>-5.0340999999999997E-2</v>
      </c>
      <c r="CX10">
        <v>0.16178000000000001</v>
      </c>
      <c r="DB10" t="s">
        <v>227</v>
      </c>
      <c r="DC10" t="s">
        <v>243</v>
      </c>
      <c r="DD10">
        <f t="shared" si="13"/>
        <v>12.054891858891301</v>
      </c>
      <c r="DE10">
        <f t="shared" si="14"/>
        <v>6.0144094785363221E-2</v>
      </c>
      <c r="DF10">
        <f t="shared" si="14"/>
        <v>-4.7928244255913077E-2</v>
      </c>
      <c r="DG10">
        <f t="shared" si="14"/>
        <v>0.19300422323495026</v>
      </c>
      <c r="DP10" t="s">
        <v>231</v>
      </c>
      <c r="DQ10" t="s">
        <v>232</v>
      </c>
      <c r="DR10">
        <v>366.98910065559102</v>
      </c>
      <c r="DS10">
        <v>-1.9498999999999999E-2</v>
      </c>
      <c r="DT10">
        <v>-0.100026</v>
      </c>
      <c r="DU10">
        <v>6.0951999999999999E-2</v>
      </c>
      <c r="DV10">
        <v>366.98910065559102</v>
      </c>
      <c r="DW10">
        <f t="shared" si="15"/>
        <v>-1.9126060937774338E-2</v>
      </c>
      <c r="DX10">
        <f t="shared" si="15"/>
        <v>-9.0930578004519896E-2</v>
      </c>
      <c r="DY10">
        <f t="shared" si="15"/>
        <v>6.4908290098056751E-2</v>
      </c>
    </row>
    <row r="11" spans="1:129" x14ac:dyDescent="0.2">
      <c r="B11" t="s">
        <v>227</v>
      </c>
      <c r="C11" t="s">
        <v>237</v>
      </c>
      <c r="D11">
        <v>110751.244471563</v>
      </c>
      <c r="E11">
        <v>2.9142000000000001E-2</v>
      </c>
      <c r="F11">
        <v>-0.14277500000000001</v>
      </c>
      <c r="G11">
        <v>0.214172</v>
      </c>
      <c r="J11" t="s">
        <v>227</v>
      </c>
      <c r="K11" t="s">
        <v>237</v>
      </c>
      <c r="L11">
        <v>110751.244471563</v>
      </c>
      <c r="M11">
        <v>2.9142000000000001E-2</v>
      </c>
      <c r="N11">
        <v>-0.14277500000000001</v>
      </c>
      <c r="O11">
        <v>0.214172</v>
      </c>
      <c r="P11">
        <f t="shared" si="4"/>
        <v>11.615041924607798</v>
      </c>
      <c r="Q11">
        <f t="shared" si="5"/>
        <v>3.0016748072323657E-2</v>
      </c>
      <c r="R11">
        <f t="shared" si="0"/>
        <v>-0.12493710485441141</v>
      </c>
      <c r="S11">
        <f t="shared" si="0"/>
        <v>0.27254310103483204</v>
      </c>
      <c r="AC11" t="s">
        <v>230</v>
      </c>
      <c r="AD11" t="s">
        <v>237</v>
      </c>
      <c r="AE11">
        <v>5025.7505907078203</v>
      </c>
      <c r="AF11">
        <v>1.4649000000000001E-2</v>
      </c>
      <c r="AG11">
        <v>-5.8244999999999998E-2</v>
      </c>
      <c r="AH11">
        <v>-3.2627000000000003E-2</v>
      </c>
      <c r="AI11">
        <v>5025.7505907078203</v>
      </c>
      <c r="AJ11">
        <f t="shared" si="6"/>
        <v>1.4866783511662342E-2</v>
      </c>
      <c r="AK11">
        <f t="shared" si="1"/>
        <v>-5.5039239495579942E-2</v>
      </c>
      <c r="AL11">
        <f t="shared" si="1"/>
        <v>-3.1596113601523111E-2</v>
      </c>
      <c r="AT11" t="str">
        <f t="shared" si="7"/>
        <v>A1</v>
      </c>
      <c r="AU11" t="s">
        <v>238</v>
      </c>
      <c r="AV11">
        <v>111496.824062392</v>
      </c>
      <c r="AW11">
        <v>7.0338999999999999E-2</v>
      </c>
      <c r="AX11">
        <v>-0.104463</v>
      </c>
      <c r="AY11">
        <v>0.29036499999999998</v>
      </c>
      <c r="BB11" t="str">
        <f t="shared" si="8"/>
        <v>A1</v>
      </c>
      <c r="BC11" t="s">
        <v>238</v>
      </c>
      <c r="BD11">
        <v>111496.824062392</v>
      </c>
      <c r="BE11">
        <v>7.0338999999999999E-2</v>
      </c>
      <c r="BF11">
        <v>-0.104463</v>
      </c>
      <c r="BG11">
        <v>0.29036499999999998</v>
      </c>
      <c r="BH11">
        <f t="shared" si="9"/>
        <v>11.621751385731278</v>
      </c>
      <c r="BI11">
        <f t="shared" si="10"/>
        <v>7.5660912956443269E-2</v>
      </c>
      <c r="BJ11">
        <f t="shared" si="2"/>
        <v>-9.4582616167313893E-2</v>
      </c>
      <c r="BK11">
        <f t="shared" si="2"/>
        <v>0.40917513933219185</v>
      </c>
      <c r="BU11" t="str">
        <f t="shared" si="16"/>
        <v>C4</v>
      </c>
      <c r="BV11" t="s">
        <v>238</v>
      </c>
      <c r="BW11">
        <v>5678.2924369919501</v>
      </c>
      <c r="BX11">
        <v>0.19286800000000001</v>
      </c>
      <c r="BY11">
        <v>-9.5008999999999996E-2</v>
      </c>
      <c r="BZ11">
        <v>0.60519800000000001</v>
      </c>
      <c r="CA11">
        <v>5678.2924369919501</v>
      </c>
      <c r="CB11">
        <f t="shared" si="12"/>
        <v>0.2389547186829416</v>
      </c>
      <c r="CC11">
        <f t="shared" si="3"/>
        <v>-8.6765496904591663E-2</v>
      </c>
      <c r="CD11">
        <f t="shared" si="3"/>
        <v>1.5329152334587972</v>
      </c>
      <c r="CL11" t="s">
        <v>295</v>
      </c>
      <c r="CM11" t="s">
        <v>261</v>
      </c>
      <c r="CN11" t="s">
        <v>312</v>
      </c>
      <c r="CS11" t="s">
        <v>227</v>
      </c>
      <c r="CT11" t="s">
        <v>246</v>
      </c>
      <c r="CU11">
        <v>172764.11246841701</v>
      </c>
      <c r="CV11">
        <v>0.13664599999999999</v>
      </c>
      <c r="CW11">
        <v>-1.1967E-2</v>
      </c>
      <c r="CX11">
        <v>0.25959599999999999</v>
      </c>
      <c r="DB11" t="s">
        <v>227</v>
      </c>
      <c r="DC11" t="s">
        <v>246</v>
      </c>
      <c r="DD11">
        <f t="shared" si="13"/>
        <v>12.059682431308662</v>
      </c>
      <c r="DE11">
        <f t="shared" si="14"/>
        <v>0.15827343129237834</v>
      </c>
      <c r="DF11">
        <f t="shared" si="14"/>
        <v>-1.1825484427851895E-2</v>
      </c>
      <c r="DG11">
        <f t="shared" si="14"/>
        <v>0.35061398911945368</v>
      </c>
      <c r="DP11" t="s">
        <v>231</v>
      </c>
      <c r="DQ11" t="s">
        <v>233</v>
      </c>
      <c r="DR11">
        <v>1373.6557064999899</v>
      </c>
      <c r="DS11">
        <v>-1.3009E-2</v>
      </c>
      <c r="DT11">
        <v>-0.10273699999999999</v>
      </c>
      <c r="DU11">
        <v>7.6175999999999994E-2</v>
      </c>
      <c r="DV11">
        <v>1373.6557064999899</v>
      </c>
      <c r="DW11">
        <f t="shared" si="15"/>
        <v>-1.2841939212780932E-2</v>
      </c>
      <c r="DX11">
        <f t="shared" si="15"/>
        <v>-9.3165460123311353E-2</v>
      </c>
      <c r="DY11">
        <f t="shared" si="15"/>
        <v>8.2457264587194087E-2</v>
      </c>
    </row>
    <row r="12" spans="1:129" x14ac:dyDescent="0.2">
      <c r="B12" t="s">
        <v>227</v>
      </c>
      <c r="C12" t="s">
        <v>238</v>
      </c>
      <c r="D12">
        <v>111496.824062392</v>
      </c>
      <c r="E12">
        <v>7.0338999999999999E-2</v>
      </c>
      <c r="F12">
        <v>-0.10150000000000001</v>
      </c>
      <c r="G12">
        <v>0.29692600000000002</v>
      </c>
      <c r="J12" t="s">
        <v>227</v>
      </c>
      <c r="K12" t="s">
        <v>238</v>
      </c>
      <c r="L12">
        <v>111496.824062392</v>
      </c>
      <c r="M12">
        <v>7.0338999999999999E-2</v>
      </c>
      <c r="N12">
        <v>-0.10150000000000001</v>
      </c>
      <c r="O12">
        <v>0.29692600000000002</v>
      </c>
      <c r="P12">
        <f t="shared" si="4"/>
        <v>11.621751385731278</v>
      </c>
      <c r="Q12">
        <f t="shared" si="5"/>
        <v>7.5660912956443269E-2</v>
      </c>
      <c r="R12">
        <f t="shared" si="0"/>
        <v>-9.2147072174307773E-2</v>
      </c>
      <c r="S12">
        <f t="shared" si="0"/>
        <v>0.42232538822371474</v>
      </c>
      <c r="AC12" t="s">
        <v>230</v>
      </c>
      <c r="AD12" t="s">
        <v>238</v>
      </c>
      <c r="AE12">
        <v>5678.2924369919501</v>
      </c>
      <c r="AF12">
        <v>0.19286800000000001</v>
      </c>
      <c r="AG12">
        <v>-9.6547999999999995E-2</v>
      </c>
      <c r="AH12">
        <v>0.237709</v>
      </c>
      <c r="AI12">
        <v>5678.2924369919501</v>
      </c>
      <c r="AJ12">
        <f t="shared" si="6"/>
        <v>0.2389547186829416</v>
      </c>
      <c r="AK12">
        <f t="shared" si="1"/>
        <v>-8.8047217267278752E-2</v>
      </c>
      <c r="AL12">
        <f t="shared" si="1"/>
        <v>0.31183498165398776</v>
      </c>
      <c r="AT12" t="str">
        <f t="shared" si="7"/>
        <v>A1</v>
      </c>
      <c r="AU12" t="s">
        <v>239</v>
      </c>
      <c r="AV12">
        <v>112826.83197271801</v>
      </c>
      <c r="AW12">
        <v>6.7852999999999997E-2</v>
      </c>
      <c r="AX12">
        <v>-2.4725E-2</v>
      </c>
      <c r="AY12">
        <v>0.14949699999999999</v>
      </c>
      <c r="BB12" t="str">
        <f t="shared" si="8"/>
        <v>A1</v>
      </c>
      <c r="BC12" t="s">
        <v>239</v>
      </c>
      <c r="BD12">
        <v>112826.83197271801</v>
      </c>
      <c r="BE12">
        <v>6.7852999999999997E-2</v>
      </c>
      <c r="BF12">
        <v>-2.4725E-2</v>
      </c>
      <c r="BG12">
        <v>0.14949699999999999</v>
      </c>
      <c r="BH12">
        <f t="shared" si="9"/>
        <v>11.633609461857578</v>
      </c>
      <c r="BI12">
        <f t="shared" si="10"/>
        <v>7.2792166900714148E-2</v>
      </c>
      <c r="BJ12">
        <f t="shared" si="2"/>
        <v>-2.4128424699309568E-2</v>
      </c>
      <c r="BK12">
        <f t="shared" si="2"/>
        <v>0.17577480620291755</v>
      </c>
      <c r="BU12" t="str">
        <f t="shared" si="16"/>
        <v>C4</v>
      </c>
      <c r="BV12" t="s">
        <v>239</v>
      </c>
      <c r="BW12">
        <v>7006.6140181973697</v>
      </c>
      <c r="BX12">
        <v>7.1927000000000005E-2</v>
      </c>
      <c r="BY12">
        <v>-2.6546E-2</v>
      </c>
      <c r="BZ12">
        <v>0.20135700000000001</v>
      </c>
      <c r="CA12">
        <v>7006.6140181973697</v>
      </c>
      <c r="CB12">
        <f t="shared" si="12"/>
        <v>7.7501446545691993E-2</v>
      </c>
      <c r="CC12">
        <f t="shared" si="3"/>
        <v>-2.5859532841197571E-2</v>
      </c>
      <c r="CD12">
        <f t="shared" si="3"/>
        <v>0.25212391519114297</v>
      </c>
      <c r="CK12" t="s">
        <v>53</v>
      </c>
      <c r="CL12">
        <v>2.7000000000000001E-3</v>
      </c>
      <c r="CM12">
        <v>4.1000000000000003E-3</v>
      </c>
      <c r="CN12">
        <v>2E-3</v>
      </c>
      <c r="CS12" t="s">
        <v>227</v>
      </c>
      <c r="CT12" t="s">
        <v>247</v>
      </c>
      <c r="CU12">
        <v>173459.917424746</v>
      </c>
      <c r="CV12">
        <v>7.8255000000000005E-2</v>
      </c>
      <c r="CW12">
        <v>-5.2864000000000001E-2</v>
      </c>
      <c r="CX12">
        <v>0.18373100000000001</v>
      </c>
      <c r="DB12" t="s">
        <v>227</v>
      </c>
      <c r="DC12" t="s">
        <v>247</v>
      </c>
      <c r="DD12">
        <f t="shared" si="13"/>
        <v>12.063701828190519</v>
      </c>
      <c r="DE12">
        <f t="shared" si="14"/>
        <v>8.4898751823986027E-2</v>
      </c>
      <c r="DF12">
        <f t="shared" si="14"/>
        <v>-5.0209713695216096E-2</v>
      </c>
      <c r="DG12">
        <f t="shared" si="14"/>
        <v>0.2250863379596677</v>
      </c>
      <c r="DP12" t="s">
        <v>231</v>
      </c>
      <c r="DQ12" t="s">
        <v>236</v>
      </c>
      <c r="DR12">
        <v>4362.6872452652296</v>
      </c>
      <c r="DS12">
        <v>-3.2460000000000003E-2</v>
      </c>
      <c r="DT12">
        <v>-8.3822999999999995E-2</v>
      </c>
      <c r="DU12">
        <v>2.981E-2</v>
      </c>
      <c r="DV12">
        <v>4362.6872452652296</v>
      </c>
      <c r="DW12">
        <f t="shared" si="15"/>
        <v>-3.1439474652771054E-2</v>
      </c>
      <c r="DX12">
        <f t="shared" si="15"/>
        <v>-7.7340119189203402E-2</v>
      </c>
      <c r="DY12">
        <f t="shared" si="15"/>
        <v>3.072594027973902E-2</v>
      </c>
    </row>
    <row r="13" spans="1:129" x14ac:dyDescent="0.2">
      <c r="B13" t="s">
        <v>227</v>
      </c>
      <c r="C13" t="s">
        <v>239</v>
      </c>
      <c r="D13">
        <v>112826.83197271801</v>
      </c>
      <c r="E13">
        <v>6.7852999999999997E-2</v>
      </c>
      <c r="F13">
        <v>-2.6884999999999999E-2</v>
      </c>
      <c r="G13">
        <v>0.150612</v>
      </c>
      <c r="J13" t="s">
        <v>227</v>
      </c>
      <c r="K13" t="s">
        <v>239</v>
      </c>
      <c r="L13">
        <v>112826.83197271801</v>
      </c>
      <c r="M13">
        <v>6.7852999999999997E-2</v>
      </c>
      <c r="N13">
        <v>-2.6884999999999999E-2</v>
      </c>
      <c r="O13">
        <v>0.150612</v>
      </c>
      <c r="P13">
        <f t="shared" si="4"/>
        <v>11.633609461857578</v>
      </c>
      <c r="Q13">
        <f t="shared" si="5"/>
        <v>7.2792166900714148E-2</v>
      </c>
      <c r="R13">
        <f t="shared" si="0"/>
        <v>-2.6181120573384554E-2</v>
      </c>
      <c r="S13">
        <f t="shared" si="0"/>
        <v>0.17731825738060814</v>
      </c>
      <c r="AC13" t="s">
        <v>230</v>
      </c>
      <c r="AD13" t="s">
        <v>239</v>
      </c>
      <c r="AE13">
        <v>7006.6140181973697</v>
      </c>
      <c r="AF13">
        <v>7.1927000000000005E-2</v>
      </c>
      <c r="AG13">
        <v>-2.7061999999999999E-2</v>
      </c>
      <c r="AH13">
        <v>0.33265299999999998</v>
      </c>
      <c r="AI13">
        <v>7006.6140181973697</v>
      </c>
      <c r="AJ13">
        <f t="shared" si="6"/>
        <v>7.7501446545691993E-2</v>
      </c>
      <c r="AK13">
        <f t="shared" si="1"/>
        <v>-2.634894485435154E-2</v>
      </c>
      <c r="AL13">
        <f t="shared" si="1"/>
        <v>0.49847081053784609</v>
      </c>
      <c r="AT13" t="str">
        <f t="shared" si="7"/>
        <v>A1</v>
      </c>
      <c r="AU13" t="s">
        <v>243</v>
      </c>
      <c r="AV13">
        <v>171938.45274690501</v>
      </c>
      <c r="AW13">
        <v>5.6731999999999998E-2</v>
      </c>
      <c r="AX13">
        <v>-5.2083999999999998E-2</v>
      </c>
      <c r="AY13">
        <v>0.16178000000000001</v>
      </c>
      <c r="BB13" t="str">
        <f t="shared" si="8"/>
        <v>A1</v>
      </c>
      <c r="BC13" t="s">
        <v>243</v>
      </c>
      <c r="BD13">
        <v>171938.45274690501</v>
      </c>
      <c r="BE13">
        <v>5.6731999999999998E-2</v>
      </c>
      <c r="BF13">
        <v>-5.2083999999999998E-2</v>
      </c>
      <c r="BG13">
        <v>0.16178000000000001</v>
      </c>
      <c r="BH13">
        <f t="shared" si="9"/>
        <v>12.054891858891301</v>
      </c>
      <c r="BI13">
        <f t="shared" si="10"/>
        <v>6.0144094785363221E-2</v>
      </c>
      <c r="BJ13">
        <f t="shared" si="2"/>
        <v>-4.9505552788560607E-2</v>
      </c>
      <c r="BK13">
        <f t="shared" si="2"/>
        <v>0.19300422323495026</v>
      </c>
      <c r="BU13" t="s">
        <v>231</v>
      </c>
      <c r="BV13" t="s">
        <v>232</v>
      </c>
      <c r="BW13">
        <v>366.98910065559102</v>
      </c>
      <c r="BX13">
        <v>-1.9498999999999999E-2</v>
      </c>
      <c r="BY13">
        <v>-0.103113</v>
      </c>
      <c r="BZ13">
        <v>5.7671E-2</v>
      </c>
      <c r="CA13">
        <v>366.98910065559102</v>
      </c>
      <c r="CB13">
        <f t="shared" si="12"/>
        <v>-1.9126060937774338E-2</v>
      </c>
      <c r="CC13">
        <f t="shared" si="3"/>
        <v>-9.3474557910205022E-2</v>
      </c>
      <c r="CD13">
        <f t="shared" si="3"/>
        <v>6.1200493670469661E-2</v>
      </c>
      <c r="CK13" t="s">
        <v>266</v>
      </c>
      <c r="CL13">
        <v>3.8999999999999998E-3</v>
      </c>
      <c r="CM13">
        <v>6.0000000000000001E-3</v>
      </c>
      <c r="CN13">
        <v>3.7000000000000002E-3</v>
      </c>
      <c r="CS13" t="s">
        <v>227</v>
      </c>
      <c r="CT13" t="s">
        <v>250</v>
      </c>
      <c r="CU13">
        <v>177378.24908934001</v>
      </c>
      <c r="CV13">
        <v>0.13040199999999999</v>
      </c>
      <c r="CW13">
        <v>5.6849999999999999E-3</v>
      </c>
      <c r="CX13">
        <v>0.279395</v>
      </c>
      <c r="DB13" t="s">
        <v>227</v>
      </c>
      <c r="DC13" t="s">
        <v>250</v>
      </c>
      <c r="DD13">
        <f t="shared" si="13"/>
        <v>12.086039731922993</v>
      </c>
      <c r="DE13">
        <f t="shared" si="14"/>
        <v>0.14995664663442188</v>
      </c>
      <c r="DF13">
        <f t="shared" si="14"/>
        <v>5.7175040102985476E-3</v>
      </c>
      <c r="DG13">
        <f t="shared" si="14"/>
        <v>0.3877228162446833</v>
      </c>
      <c r="DP13" t="s">
        <v>231</v>
      </c>
      <c r="DQ13" t="s">
        <v>239</v>
      </c>
      <c r="DR13">
        <v>6359.3513033956497</v>
      </c>
      <c r="DS13">
        <v>-3.5819999999999998E-2</v>
      </c>
      <c r="DT13">
        <v>-0.11085399999999999</v>
      </c>
      <c r="DU13">
        <v>9.1304999999999997E-2</v>
      </c>
      <c r="DV13">
        <v>6359.3513033956497</v>
      </c>
      <c r="DW13">
        <f t="shared" si="15"/>
        <v>-3.4581297908903089E-2</v>
      </c>
      <c r="DX13">
        <f t="shared" si="15"/>
        <v>-9.979169179748193E-2</v>
      </c>
      <c r="DY13">
        <f t="shared" si="15"/>
        <v>0.10047925871717132</v>
      </c>
    </row>
    <row r="14" spans="1:129" x14ac:dyDescent="0.2">
      <c r="B14" t="s">
        <v>227</v>
      </c>
      <c r="C14" t="s">
        <v>240</v>
      </c>
      <c r="D14">
        <v>113497.856037019</v>
      </c>
      <c r="E14">
        <v>0.24348800000000001</v>
      </c>
      <c r="F14">
        <v>-3.8323999999999997E-2</v>
      </c>
      <c r="G14">
        <v>0.497923</v>
      </c>
      <c r="J14" t="s">
        <v>227</v>
      </c>
      <c r="K14" t="s">
        <v>240</v>
      </c>
      <c r="L14">
        <v>113497.856037019</v>
      </c>
      <c r="M14">
        <v>0.24348800000000001</v>
      </c>
      <c r="N14">
        <v>-3.8323999999999997E-2</v>
      </c>
      <c r="O14">
        <v>0.497923</v>
      </c>
      <c r="P14">
        <f t="shared" si="4"/>
        <v>11.639539226183501</v>
      </c>
      <c r="Q14">
        <f t="shared" si="5"/>
        <v>0.32185609745780636</v>
      </c>
      <c r="R14">
        <f t="shared" si="0"/>
        <v>-3.6909481048304764E-2</v>
      </c>
      <c r="S14">
        <f t="shared" si="0"/>
        <v>0.99172636866456743</v>
      </c>
      <c r="AC14" t="s">
        <v>230</v>
      </c>
      <c r="AD14" t="s">
        <v>240</v>
      </c>
      <c r="AE14">
        <v>7674.5084533147701</v>
      </c>
      <c r="AF14">
        <v>0.29798799999999998</v>
      </c>
      <c r="AG14">
        <v>-0.193216</v>
      </c>
      <c r="AH14">
        <v>0.59847499999999998</v>
      </c>
      <c r="AI14">
        <v>7674.5084533147701</v>
      </c>
      <c r="AJ14">
        <f t="shared" si="6"/>
        <v>0.42447707446596344</v>
      </c>
      <c r="AK14">
        <f t="shared" si="1"/>
        <v>-0.16192877065007508</v>
      </c>
      <c r="AL14">
        <f t="shared" si="1"/>
        <v>1.4905049498785878</v>
      </c>
      <c r="AT14" t="str">
        <f t="shared" si="7"/>
        <v>A1</v>
      </c>
      <c r="AU14" t="s">
        <v>244</v>
      </c>
      <c r="AV14">
        <v>172206.91090952099</v>
      </c>
      <c r="AW14">
        <v>6.5031000000000005E-2</v>
      </c>
      <c r="AX14">
        <v>-6.6835000000000006E-2</v>
      </c>
      <c r="AY14">
        <v>0.16797300000000001</v>
      </c>
      <c r="BB14" t="str">
        <f t="shared" si="8"/>
        <v>A1</v>
      </c>
      <c r="BC14" t="s">
        <v>244</v>
      </c>
      <c r="BD14">
        <v>172206.91090952099</v>
      </c>
      <c r="BE14">
        <v>6.5031000000000005E-2</v>
      </c>
      <c r="BF14">
        <v>-6.6835000000000006E-2</v>
      </c>
      <c r="BG14">
        <v>0.16797300000000001</v>
      </c>
      <c r="BH14">
        <f t="shared" si="9"/>
        <v>12.05645200321065</v>
      </c>
      <c r="BI14">
        <f t="shared" si="10"/>
        <v>6.9554177732095934E-2</v>
      </c>
      <c r="BJ14">
        <f t="shared" si="2"/>
        <v>-6.2647925874197985E-2</v>
      </c>
      <c r="BK14">
        <f t="shared" si="2"/>
        <v>0.2018840734735772</v>
      </c>
      <c r="BU14" t="str">
        <f t="shared" ref="BU14:BU19" si="17">BU13</f>
        <v>C5</v>
      </c>
      <c r="BV14" t="s">
        <v>233</v>
      </c>
      <c r="BW14">
        <v>1373.6557064999899</v>
      </c>
      <c r="BX14">
        <v>-1.3009E-2</v>
      </c>
      <c r="BY14">
        <v>-0.10152600000000001</v>
      </c>
      <c r="BZ14">
        <v>7.2571999999999998E-2</v>
      </c>
      <c r="CA14">
        <v>1373.6557064999899</v>
      </c>
      <c r="CB14">
        <f t="shared" si="12"/>
        <v>-1.2841939212780932E-2</v>
      </c>
      <c r="CC14">
        <f t="shared" si="3"/>
        <v>-9.216850078890558E-2</v>
      </c>
      <c r="CD14">
        <f t="shared" si="3"/>
        <v>7.8250818392371149E-2</v>
      </c>
      <c r="CK14" t="s">
        <v>54</v>
      </c>
      <c r="CL14">
        <v>2.1700000000000001E-2</v>
      </c>
      <c r="CM14">
        <v>1.24E-2</v>
      </c>
      <c r="CN14">
        <v>1.0800000000000001E-2</v>
      </c>
      <c r="CS14" t="s">
        <v>227</v>
      </c>
      <c r="CT14" t="s">
        <v>251</v>
      </c>
      <c r="CU14">
        <v>177735.426429285</v>
      </c>
      <c r="CV14">
        <v>9.3970000000000008E-3</v>
      </c>
      <c r="CW14">
        <v>-0.112403</v>
      </c>
      <c r="CX14">
        <v>0.124628</v>
      </c>
      <c r="DB14" t="s">
        <v>227</v>
      </c>
      <c r="DC14" t="s">
        <v>251</v>
      </c>
      <c r="DD14">
        <f t="shared" si="13"/>
        <v>12.088051355158118</v>
      </c>
      <c r="DE14">
        <f t="shared" si="14"/>
        <v>9.4861412695095831E-3</v>
      </c>
      <c r="DF14">
        <f t="shared" si="14"/>
        <v>-0.10104521472883478</v>
      </c>
      <c r="DG14">
        <f t="shared" si="14"/>
        <v>0.14237147178570939</v>
      </c>
      <c r="DP14" t="s">
        <v>232</v>
      </c>
      <c r="DQ14" t="s">
        <v>233</v>
      </c>
      <c r="DR14">
        <v>1019.34145407709</v>
      </c>
      <c r="DS14">
        <v>-9.5250000000000001E-2</v>
      </c>
      <c r="DT14">
        <v>-0.140762</v>
      </c>
      <c r="DU14">
        <v>-5.7296E-2</v>
      </c>
      <c r="DV14">
        <v>1019.34145407709</v>
      </c>
      <c r="DW14">
        <f t="shared" si="15"/>
        <v>-8.6966446016891116E-2</v>
      </c>
      <c r="DX14">
        <f t="shared" si="15"/>
        <v>-0.12339296014418431</v>
      </c>
      <c r="DY14">
        <f t="shared" si="15"/>
        <v>-5.4191068537098409E-2</v>
      </c>
    </row>
    <row r="15" spans="1:129" x14ac:dyDescent="0.2">
      <c r="B15" t="s">
        <v>227</v>
      </c>
      <c r="C15" t="s">
        <v>241</v>
      </c>
      <c r="D15">
        <v>113695.657129021</v>
      </c>
      <c r="E15">
        <v>0.18885299999999999</v>
      </c>
      <c r="F15">
        <v>1.8489999999999999E-2</v>
      </c>
      <c r="G15">
        <v>0.32419300000000001</v>
      </c>
      <c r="J15" t="s">
        <v>227</v>
      </c>
      <c r="K15" t="s">
        <v>241</v>
      </c>
      <c r="L15">
        <v>113695.657129021</v>
      </c>
      <c r="M15">
        <v>0.18885299999999999</v>
      </c>
      <c r="N15">
        <v>1.8489999999999999E-2</v>
      </c>
      <c r="O15">
        <v>0.32419300000000001</v>
      </c>
      <c r="P15">
        <f t="shared" si="4"/>
        <v>11.641280483134221</v>
      </c>
      <c r="Q15">
        <f t="shared" si="5"/>
        <v>0.23282216416999629</v>
      </c>
      <c r="R15">
        <f t="shared" si="0"/>
        <v>1.883832054691241E-2</v>
      </c>
      <c r="S15">
        <f t="shared" si="0"/>
        <v>0.47971240309733398</v>
      </c>
      <c r="AC15" t="s">
        <v>230</v>
      </c>
      <c r="AD15" t="s">
        <v>241</v>
      </c>
      <c r="AE15">
        <v>7889.6023347187702</v>
      </c>
      <c r="AF15">
        <v>2.1453E-2</v>
      </c>
      <c r="AG15">
        <v>-7.8885999999999998E-2</v>
      </c>
      <c r="AH15">
        <v>0.10102899999999999</v>
      </c>
      <c r="AI15">
        <v>7889.6023347187702</v>
      </c>
      <c r="AJ15">
        <f t="shared" si="6"/>
        <v>2.1923321005531668E-2</v>
      </c>
      <c r="AK15">
        <f t="shared" si="1"/>
        <v>-7.3118012468416496E-2</v>
      </c>
      <c r="AL15">
        <f t="shared" si="1"/>
        <v>0.11238293560081471</v>
      </c>
      <c r="AT15" t="str">
        <f t="shared" si="7"/>
        <v>A1</v>
      </c>
      <c r="AU15" t="s">
        <v>246</v>
      </c>
      <c r="AV15">
        <v>172764.11246841701</v>
      </c>
      <c r="AW15">
        <v>0.13664599999999999</v>
      </c>
      <c r="AX15">
        <v>-1.3898000000000001E-2</v>
      </c>
      <c r="AY15">
        <v>0.258158</v>
      </c>
      <c r="BB15" t="str">
        <f t="shared" si="8"/>
        <v>A1</v>
      </c>
      <c r="BC15" t="s">
        <v>246</v>
      </c>
      <c r="BD15">
        <v>172764.11246841701</v>
      </c>
      <c r="BE15">
        <v>0.13664599999999999</v>
      </c>
      <c r="BF15">
        <v>-1.3898000000000001E-2</v>
      </c>
      <c r="BG15">
        <v>0.258158</v>
      </c>
      <c r="BH15">
        <f t="shared" si="9"/>
        <v>12.059682431308662</v>
      </c>
      <c r="BI15">
        <f t="shared" si="10"/>
        <v>0.15827343129237834</v>
      </c>
      <c r="BJ15">
        <f t="shared" si="2"/>
        <v>-1.3707493258690718E-2</v>
      </c>
      <c r="BK15">
        <f t="shared" si="2"/>
        <v>0.34799593444426169</v>
      </c>
      <c r="BU15" t="str">
        <f t="shared" si="17"/>
        <v>C5</v>
      </c>
      <c r="BV15" t="s">
        <v>234</v>
      </c>
      <c r="BW15">
        <v>1835.9155754010001</v>
      </c>
      <c r="BX15">
        <v>9.8657999999999996E-2</v>
      </c>
      <c r="BY15">
        <v>-3.2807999999999997E-2</v>
      </c>
      <c r="BZ15">
        <v>0.24821799999999999</v>
      </c>
      <c r="CA15">
        <v>1835.9155754010001</v>
      </c>
      <c r="CB15">
        <f t="shared" si="12"/>
        <v>0.10945678776757324</v>
      </c>
      <c r="CC15">
        <f t="shared" si="3"/>
        <v>-3.1765826755795847E-2</v>
      </c>
      <c r="CD15">
        <f t="shared" si="3"/>
        <v>0.33017284265917513</v>
      </c>
      <c r="CK15" t="s">
        <v>313</v>
      </c>
      <c r="CL15">
        <f>CL14-CL12</f>
        <v>1.9E-2</v>
      </c>
      <c r="CM15">
        <f t="shared" ref="CM15:CN15" si="18">CM14-CM12</f>
        <v>8.2999999999999984E-3</v>
      </c>
      <c r="CN15">
        <f t="shared" si="18"/>
        <v>8.8000000000000005E-3</v>
      </c>
      <c r="CS15" t="s">
        <v>227</v>
      </c>
      <c r="CT15" t="s">
        <v>252</v>
      </c>
      <c r="CU15">
        <v>178106.47644878001</v>
      </c>
      <c r="CV15">
        <v>0.183056</v>
      </c>
      <c r="CW15">
        <v>-5.6119999999999998E-3</v>
      </c>
      <c r="CX15">
        <v>0.37577899999999997</v>
      </c>
      <c r="DB15" t="s">
        <v>227</v>
      </c>
      <c r="DC15" t="s">
        <v>252</v>
      </c>
      <c r="DD15">
        <f t="shared" si="13"/>
        <v>12.090136832731025</v>
      </c>
      <c r="DE15">
        <f t="shared" si="14"/>
        <v>0.22407411034293659</v>
      </c>
      <c r="DF15">
        <f t="shared" si="14"/>
        <v>-5.5806812170101396E-3</v>
      </c>
      <c r="DG15">
        <f t="shared" si="14"/>
        <v>0.60199672872267984</v>
      </c>
      <c r="DP15" t="s">
        <v>232</v>
      </c>
      <c r="DQ15" t="s">
        <v>236</v>
      </c>
      <c r="DR15">
        <v>3996.6447177601299</v>
      </c>
      <c r="DS15">
        <v>-1.4879E-2</v>
      </c>
      <c r="DT15">
        <v>-0.111095</v>
      </c>
      <c r="DU15">
        <v>8.9122999999999994E-2</v>
      </c>
      <c r="DV15">
        <v>3996.6447177601299</v>
      </c>
      <c r="DW15">
        <f t="shared" si="15"/>
        <v>-1.4660861048459962E-2</v>
      </c>
      <c r="DX15">
        <f t="shared" si="15"/>
        <v>-9.998694981077226E-2</v>
      </c>
      <c r="DY15">
        <f t="shared" si="15"/>
        <v>9.7843067724840999E-2</v>
      </c>
    </row>
    <row r="16" spans="1:129" x14ac:dyDescent="0.2">
      <c r="B16" t="s">
        <v>227</v>
      </c>
      <c r="C16" t="s">
        <v>242</v>
      </c>
      <c r="D16">
        <v>171215.975335247</v>
      </c>
      <c r="E16">
        <v>0.12707599999999999</v>
      </c>
      <c r="F16">
        <v>-0.19298499999999999</v>
      </c>
      <c r="G16">
        <v>0.40592</v>
      </c>
      <c r="J16" t="s">
        <v>227</v>
      </c>
      <c r="K16" t="s">
        <v>242</v>
      </c>
      <c r="L16">
        <v>171215.975335247</v>
      </c>
      <c r="M16">
        <v>0.12707599999999999</v>
      </c>
      <c r="N16">
        <v>-0.19298499999999999</v>
      </c>
      <c r="O16">
        <v>0.40592</v>
      </c>
      <c r="P16">
        <f t="shared" si="4"/>
        <v>12.050681052210416</v>
      </c>
      <c r="Q16">
        <f t="shared" si="5"/>
        <v>0.1455751016125115</v>
      </c>
      <c r="R16">
        <f t="shared" si="0"/>
        <v>-0.16176649329203635</v>
      </c>
      <c r="S16">
        <f t="shared" si="0"/>
        <v>0.68327497980070029</v>
      </c>
      <c r="AC16" t="s">
        <v>231</v>
      </c>
      <c r="AD16" t="s">
        <v>232</v>
      </c>
      <c r="AE16">
        <v>366.98910065559102</v>
      </c>
      <c r="AF16">
        <v>-1.9498999999999999E-2</v>
      </c>
      <c r="AG16">
        <v>-0.100026</v>
      </c>
      <c r="AH16">
        <v>3.9508000000000001E-2</v>
      </c>
      <c r="AI16">
        <v>366.98910065559102</v>
      </c>
      <c r="AJ16">
        <f t="shared" si="6"/>
        <v>-1.9126060937774338E-2</v>
      </c>
      <c r="AK16">
        <f t="shared" si="1"/>
        <v>-9.0930578004519896E-2</v>
      </c>
      <c r="AL16">
        <f t="shared" si="1"/>
        <v>4.1133085960112108E-2</v>
      </c>
      <c r="AT16" t="str">
        <f t="shared" si="7"/>
        <v>A1</v>
      </c>
      <c r="AU16" t="s">
        <v>247</v>
      </c>
      <c r="AV16">
        <v>173459.917424746</v>
      </c>
      <c r="AW16">
        <v>7.8255000000000005E-2</v>
      </c>
      <c r="AX16">
        <v>-5.2864000000000001E-2</v>
      </c>
      <c r="AY16">
        <v>0.18373100000000001</v>
      </c>
      <c r="BB16" t="str">
        <f t="shared" si="8"/>
        <v>A1</v>
      </c>
      <c r="BC16" t="s">
        <v>247</v>
      </c>
      <c r="BD16">
        <v>173459.917424746</v>
      </c>
      <c r="BE16">
        <v>7.8255000000000005E-2</v>
      </c>
      <c r="BF16">
        <v>-5.2864000000000001E-2</v>
      </c>
      <c r="BG16">
        <v>0.18373100000000001</v>
      </c>
      <c r="BH16">
        <f t="shared" si="9"/>
        <v>12.063701828190519</v>
      </c>
      <c r="BI16">
        <f t="shared" si="10"/>
        <v>8.4898751823986027E-2</v>
      </c>
      <c r="BJ16">
        <f t="shared" si="2"/>
        <v>-5.0209713695216096E-2</v>
      </c>
      <c r="BK16">
        <f t="shared" si="2"/>
        <v>0.2250863379596677</v>
      </c>
      <c r="BU16" t="str">
        <f t="shared" si="17"/>
        <v>C5</v>
      </c>
      <c r="BV16" t="s">
        <v>235</v>
      </c>
      <c r="BW16">
        <v>3842.6181178982602</v>
      </c>
      <c r="BX16">
        <v>6.4088999999999993E-2</v>
      </c>
      <c r="BY16">
        <v>-0.13686100000000001</v>
      </c>
      <c r="BZ16">
        <v>0.26418199999999997</v>
      </c>
      <c r="CA16">
        <v>3842.6181178982602</v>
      </c>
      <c r="CB16">
        <f t="shared" si="12"/>
        <v>6.8477665077128047E-2</v>
      </c>
      <c r="CC16">
        <f t="shared" si="3"/>
        <v>-0.1203849898976216</v>
      </c>
      <c r="CD16">
        <f t="shared" si="3"/>
        <v>0.35903171708221321</v>
      </c>
      <c r="CS16" t="s">
        <v>227</v>
      </c>
      <c r="CT16" t="s">
        <v>255</v>
      </c>
      <c r="CU16">
        <v>65268.678690471403</v>
      </c>
      <c r="CV16">
        <v>6.9087999999999997E-2</v>
      </c>
      <c r="CW16">
        <v>-7.3731000000000005E-2</v>
      </c>
      <c r="CX16">
        <v>0.18850800000000001</v>
      </c>
      <c r="DB16" t="s">
        <v>227</v>
      </c>
      <c r="DC16" t="s">
        <v>255</v>
      </c>
      <c r="DD16">
        <f t="shared" si="13"/>
        <v>11.086267547674876</v>
      </c>
      <c r="DE16">
        <f t="shared" si="14"/>
        <v>7.4215393076896632E-2</v>
      </c>
      <c r="DF16">
        <f t="shared" si="14"/>
        <v>-6.8668036966428286E-2</v>
      </c>
      <c r="DG16">
        <f t="shared" si="14"/>
        <v>0.23229803867444165</v>
      </c>
      <c r="DP16" t="s">
        <v>232</v>
      </c>
      <c r="DQ16" t="s">
        <v>239</v>
      </c>
      <c r="DR16">
        <v>5997.9629875483497</v>
      </c>
      <c r="DS16">
        <v>-6.8372000000000002E-2</v>
      </c>
      <c r="DT16">
        <v>-0.107345</v>
      </c>
      <c r="DU16">
        <v>-2.6110999999999999E-2</v>
      </c>
      <c r="DV16">
        <v>5997.9629875483497</v>
      </c>
      <c r="DW16">
        <f t="shared" si="15"/>
        <v>-6.399643569842714E-2</v>
      </c>
      <c r="DX16">
        <f t="shared" si="15"/>
        <v>-9.6939074994694507E-2</v>
      </c>
      <c r="DY16">
        <f t="shared" si="15"/>
        <v>-2.5446564747868407E-2</v>
      </c>
    </row>
    <row r="17" spans="2:132" x14ac:dyDescent="0.2">
      <c r="B17" t="s">
        <v>227</v>
      </c>
      <c r="C17" t="s">
        <v>243</v>
      </c>
      <c r="D17">
        <v>171938.45274690501</v>
      </c>
      <c r="E17">
        <v>5.6731999999999998E-2</v>
      </c>
      <c r="F17">
        <v>-5.2083999999999998E-2</v>
      </c>
      <c r="G17">
        <v>0.16178000000000001</v>
      </c>
      <c r="J17" t="s">
        <v>227</v>
      </c>
      <c r="K17" t="s">
        <v>243</v>
      </c>
      <c r="L17">
        <v>171938.45274690501</v>
      </c>
      <c r="M17">
        <v>5.6731999999999998E-2</v>
      </c>
      <c r="N17">
        <v>-5.2083999999999998E-2</v>
      </c>
      <c r="O17">
        <v>0.16178000000000001</v>
      </c>
      <c r="P17">
        <f t="shared" si="4"/>
        <v>12.054891858891301</v>
      </c>
      <c r="Q17">
        <f t="shared" si="5"/>
        <v>6.0144094785363221E-2</v>
      </c>
      <c r="R17">
        <f t="shared" si="0"/>
        <v>-4.9505552788560607E-2</v>
      </c>
      <c r="S17">
        <f t="shared" si="0"/>
        <v>0.19300422323495026</v>
      </c>
      <c r="AC17" t="s">
        <v>231</v>
      </c>
      <c r="AD17" t="s">
        <v>233</v>
      </c>
      <c r="AE17">
        <v>1373.6557064999899</v>
      </c>
      <c r="AF17">
        <v>-1.3009E-2</v>
      </c>
      <c r="AG17">
        <v>-0.10273699999999999</v>
      </c>
      <c r="AH17" t="s">
        <v>195</v>
      </c>
      <c r="AI17">
        <v>1373.6557064999899</v>
      </c>
      <c r="AJ17">
        <f t="shared" si="6"/>
        <v>-1.2841939212780932E-2</v>
      </c>
      <c r="AK17">
        <f t="shared" si="1"/>
        <v>-9.3165460123311353E-2</v>
      </c>
      <c r="AT17" t="str">
        <f t="shared" si="7"/>
        <v>A1</v>
      </c>
      <c r="AU17" t="s">
        <v>250</v>
      </c>
      <c r="AV17">
        <v>177378.24908934001</v>
      </c>
      <c r="AW17">
        <v>0.13040199999999999</v>
      </c>
      <c r="AX17">
        <v>5.6849999999999999E-3</v>
      </c>
      <c r="AY17">
        <v>0.27381</v>
      </c>
      <c r="BB17" t="str">
        <f t="shared" si="8"/>
        <v>A1</v>
      </c>
      <c r="BC17" t="s">
        <v>250</v>
      </c>
      <c r="BD17">
        <v>177378.24908934001</v>
      </c>
      <c r="BE17">
        <v>0.13040199999999999</v>
      </c>
      <c r="BF17">
        <v>5.6849999999999999E-3</v>
      </c>
      <c r="BG17">
        <v>0.27381</v>
      </c>
      <c r="BH17">
        <f t="shared" si="9"/>
        <v>12.086039731922993</v>
      </c>
      <c r="BI17">
        <f t="shared" si="10"/>
        <v>0.14995664663442188</v>
      </c>
      <c r="BJ17">
        <f t="shared" si="2"/>
        <v>5.7175040102985476E-3</v>
      </c>
      <c r="BK17">
        <f t="shared" si="2"/>
        <v>0.37705008331153006</v>
      </c>
      <c r="BU17" t="str">
        <f t="shared" si="17"/>
        <v>C5</v>
      </c>
      <c r="BV17" t="s">
        <v>236</v>
      </c>
      <c r="BW17">
        <v>4362.6872452652296</v>
      </c>
      <c r="BX17">
        <v>-3.2460000000000003E-2</v>
      </c>
      <c r="BY17">
        <v>-8.3822999999999995E-2</v>
      </c>
      <c r="BZ17">
        <v>2.981E-2</v>
      </c>
      <c r="CA17">
        <v>4362.6872452652296</v>
      </c>
      <c r="CB17">
        <f t="shared" si="12"/>
        <v>-3.1439474652771054E-2</v>
      </c>
      <c r="CC17">
        <f t="shared" si="3"/>
        <v>-7.7340119189203402E-2</v>
      </c>
      <c r="CD17">
        <f t="shared" si="3"/>
        <v>3.072594027973902E-2</v>
      </c>
      <c r="CS17" t="s">
        <v>227</v>
      </c>
      <c r="CT17" t="s">
        <v>256</v>
      </c>
      <c r="CU17">
        <v>65675.6729542986</v>
      </c>
      <c r="CV17">
        <v>3.9317999999999999E-2</v>
      </c>
      <c r="CW17">
        <v>-3.7559000000000002E-2</v>
      </c>
      <c r="CX17">
        <v>0.148816</v>
      </c>
      <c r="DB17" t="s">
        <v>227</v>
      </c>
      <c r="DC17" t="s">
        <v>256</v>
      </c>
      <c r="DD17">
        <f t="shared" si="13"/>
        <v>11.0924838612359</v>
      </c>
      <c r="DE17">
        <f t="shared" si="14"/>
        <v>4.0927174653006923E-2</v>
      </c>
      <c r="DF17">
        <f t="shared" si="14"/>
        <v>-3.6199387215570394E-2</v>
      </c>
      <c r="DG17">
        <f t="shared" si="14"/>
        <v>0.17483411342318467</v>
      </c>
      <c r="DP17" t="s">
        <v>233</v>
      </c>
      <c r="DQ17" t="s">
        <v>236</v>
      </c>
      <c r="DR17">
        <v>3013.72228315749</v>
      </c>
      <c r="DS17">
        <v>1.4244E-2</v>
      </c>
      <c r="DT17">
        <v>-7.4212E-2</v>
      </c>
      <c r="DU17">
        <v>0.118837</v>
      </c>
      <c r="DV17">
        <v>3013.72228315749</v>
      </c>
      <c r="DW17">
        <f t="shared" si="15"/>
        <v>1.4449823282840784E-2</v>
      </c>
      <c r="DX17">
        <f t="shared" si="15"/>
        <v>-6.9085059559937892E-2</v>
      </c>
      <c r="DY17">
        <f t="shared" si="15"/>
        <v>0.13486381066840072</v>
      </c>
    </row>
    <row r="18" spans="2:132" x14ac:dyDescent="0.2">
      <c r="B18" t="s">
        <v>227</v>
      </c>
      <c r="C18" t="s">
        <v>244</v>
      </c>
      <c r="D18">
        <v>172206.91090952099</v>
      </c>
      <c r="E18">
        <v>6.5031000000000005E-2</v>
      </c>
      <c r="F18">
        <v>-6.6835000000000006E-2</v>
      </c>
      <c r="G18">
        <v>0.167769</v>
      </c>
      <c r="J18" t="s">
        <v>227</v>
      </c>
      <c r="K18" t="s">
        <v>244</v>
      </c>
      <c r="L18">
        <v>172206.91090952099</v>
      </c>
      <c r="M18">
        <v>6.5031000000000005E-2</v>
      </c>
      <c r="N18">
        <v>-6.6835000000000006E-2</v>
      </c>
      <c r="O18">
        <v>0.167769</v>
      </c>
      <c r="P18">
        <f t="shared" si="4"/>
        <v>12.05645200321065</v>
      </c>
      <c r="Q18">
        <f t="shared" si="5"/>
        <v>6.9554177732095934E-2</v>
      </c>
      <c r="R18">
        <f t="shared" si="5"/>
        <v>-6.2647925874197985E-2</v>
      </c>
      <c r="S18">
        <f t="shared" si="5"/>
        <v>0.20158946254104931</v>
      </c>
      <c r="W18" t="s">
        <v>265</v>
      </c>
      <c r="X18" t="s">
        <v>267</v>
      </c>
      <c r="Y18" t="s">
        <v>268</v>
      </c>
      <c r="Z18" t="s">
        <v>277</v>
      </c>
      <c r="AA18" t="s">
        <v>303</v>
      </c>
      <c r="AC18" t="s">
        <v>231</v>
      </c>
      <c r="AD18" t="s">
        <v>234</v>
      </c>
      <c r="AE18">
        <v>1835.9155754010001</v>
      </c>
      <c r="AF18">
        <v>9.8657999999999996E-2</v>
      </c>
      <c r="AG18">
        <v>-2.998E-2</v>
      </c>
      <c r="AH18" t="s">
        <v>195</v>
      </c>
      <c r="AI18">
        <v>1835.9155754010001</v>
      </c>
      <c r="AJ18">
        <f t="shared" si="6"/>
        <v>0.10945678776757324</v>
      </c>
      <c r="AK18">
        <f t="shared" si="6"/>
        <v>-2.9107361307986565E-2</v>
      </c>
      <c r="AT18" t="str">
        <f t="shared" si="7"/>
        <v>A1</v>
      </c>
      <c r="AU18" t="s">
        <v>251</v>
      </c>
      <c r="AV18">
        <v>177735.426429285</v>
      </c>
      <c r="AW18">
        <v>9.3970000000000008E-3</v>
      </c>
      <c r="AX18">
        <v>-0.111609</v>
      </c>
      <c r="AY18">
        <v>0.12518599999999999</v>
      </c>
      <c r="BB18" t="str">
        <f t="shared" si="8"/>
        <v>A1</v>
      </c>
      <c r="BC18" t="s">
        <v>251</v>
      </c>
      <c r="BD18">
        <v>177735.426429285</v>
      </c>
      <c r="BE18">
        <v>9.3970000000000008E-3</v>
      </c>
      <c r="BF18">
        <v>-0.111609</v>
      </c>
      <c r="BG18">
        <v>0.12518599999999999</v>
      </c>
      <c r="BH18">
        <f t="shared" si="9"/>
        <v>12.088051355158118</v>
      </c>
      <c r="BI18">
        <f t="shared" si="10"/>
        <v>9.4861412695095831E-3</v>
      </c>
      <c r="BJ18">
        <f t="shared" si="10"/>
        <v>-0.10040310936669278</v>
      </c>
      <c r="BK18">
        <f t="shared" si="10"/>
        <v>0.14310013328547552</v>
      </c>
      <c r="BO18" t="s">
        <v>265</v>
      </c>
      <c r="BP18" t="s">
        <v>267</v>
      </c>
      <c r="BQ18" t="s">
        <v>268</v>
      </c>
      <c r="BU18" t="str">
        <f t="shared" si="17"/>
        <v>C5</v>
      </c>
      <c r="BV18" t="s">
        <v>238</v>
      </c>
      <c r="BW18">
        <v>5030.4140982626805</v>
      </c>
      <c r="BX18">
        <v>3.1391000000000002E-2</v>
      </c>
      <c r="BY18">
        <v>-9.4767000000000004E-2</v>
      </c>
      <c r="BZ18">
        <v>0.15335699999999999</v>
      </c>
      <c r="CA18">
        <v>5030.4140982626805</v>
      </c>
      <c r="CB18">
        <f t="shared" si="12"/>
        <v>3.2408329883368829E-2</v>
      </c>
      <c r="CC18">
        <f t="shared" si="12"/>
        <v>-8.6563624953985646E-2</v>
      </c>
      <c r="CD18">
        <f t="shared" si="12"/>
        <v>0.18113537819364239</v>
      </c>
      <c r="CH18" t="s">
        <v>265</v>
      </c>
      <c r="CS18" t="s">
        <v>227</v>
      </c>
      <c r="CT18" t="s">
        <v>257</v>
      </c>
      <c r="CU18">
        <v>66130.095879258995</v>
      </c>
      <c r="CV18">
        <v>7.5967999999999994E-2</v>
      </c>
      <c r="CW18">
        <v>-1.6615999999999999E-2</v>
      </c>
      <c r="CX18">
        <v>0.17132900000000001</v>
      </c>
      <c r="DB18" t="s">
        <v>227</v>
      </c>
      <c r="DC18" t="s">
        <v>257</v>
      </c>
      <c r="DD18">
        <f t="shared" si="13"/>
        <v>11.099379230527918</v>
      </c>
      <c r="DE18">
        <f t="shared" si="14"/>
        <v>8.2213602992104159E-2</v>
      </c>
      <c r="DF18">
        <f t="shared" si="14"/>
        <v>-1.6344421099018704E-2</v>
      </c>
      <c r="DG18">
        <f t="shared" si="14"/>
        <v>0.2067515334795112</v>
      </c>
      <c r="DK18" t="s">
        <v>265</v>
      </c>
      <c r="DL18" t="s">
        <v>267</v>
      </c>
      <c r="DP18" t="s">
        <v>233</v>
      </c>
      <c r="DQ18" t="s">
        <v>239</v>
      </c>
      <c r="DR18">
        <v>4988.4752179398401</v>
      </c>
      <c r="DS18">
        <v>-2.8233000000000001E-2</v>
      </c>
      <c r="DT18">
        <v>-9.6880999999999995E-2</v>
      </c>
      <c r="DU18">
        <v>3.6126999999999999E-2</v>
      </c>
      <c r="DV18">
        <v>4988.4752179398401</v>
      </c>
      <c r="DW18">
        <f t="shared" si="15"/>
        <v>-2.7457784373775208E-2</v>
      </c>
      <c r="DX18">
        <f t="shared" si="15"/>
        <v>-8.8324075264317639E-2</v>
      </c>
      <c r="DY18">
        <f t="shared" si="15"/>
        <v>3.7481078938822854E-2</v>
      </c>
    </row>
    <row r="19" spans="2:132" x14ac:dyDescent="0.2">
      <c r="B19" t="s">
        <v>227</v>
      </c>
      <c r="C19" t="s">
        <v>245</v>
      </c>
      <c r="D19">
        <v>172596.37755758301</v>
      </c>
      <c r="E19">
        <v>0.46487499999999998</v>
      </c>
      <c r="F19">
        <v>0.46487499999999998</v>
      </c>
      <c r="G19">
        <v>0.16855500000000001</v>
      </c>
      <c r="J19" t="s">
        <v>227</v>
      </c>
      <c r="K19" t="s">
        <v>245</v>
      </c>
      <c r="L19">
        <v>172596.37755758301</v>
      </c>
      <c r="M19">
        <v>0.46487499999999998</v>
      </c>
      <c r="N19">
        <v>0.46487499999999998</v>
      </c>
      <c r="O19">
        <v>0.16855500000000001</v>
      </c>
      <c r="P19">
        <f t="shared" si="4"/>
        <v>12.058711069911705</v>
      </c>
      <c r="Q19">
        <f t="shared" si="5"/>
        <v>0.8687222611539358</v>
      </c>
      <c r="R19">
        <f t="shared" si="5"/>
        <v>0.8687222611539358</v>
      </c>
      <c r="S19">
        <f t="shared" si="5"/>
        <v>0.20272537570133925</v>
      </c>
      <c r="V19" t="s">
        <v>301</v>
      </c>
      <c r="W19">
        <v>2.7000000000000001E-3</v>
      </c>
      <c r="X19">
        <f>1/W19</f>
        <v>370.37037037037032</v>
      </c>
      <c r="Y19">
        <f>1/(2*PI()*W19)</f>
        <v>58.946275219220496</v>
      </c>
      <c r="Z19">
        <v>3.4490553136130351</v>
      </c>
      <c r="AC19" t="s">
        <v>231</v>
      </c>
      <c r="AD19" t="s">
        <v>235</v>
      </c>
      <c r="AE19">
        <v>3842.6181178982602</v>
      </c>
      <c r="AF19">
        <v>6.4088999999999993E-2</v>
      </c>
      <c r="AG19">
        <v>-0.12906799999999999</v>
      </c>
      <c r="AH19" t="s">
        <v>195</v>
      </c>
      <c r="AI19">
        <v>3842.6181178982602</v>
      </c>
      <c r="AJ19">
        <f t="shared" si="6"/>
        <v>6.8477665077128047E-2</v>
      </c>
      <c r="AK19">
        <f t="shared" si="6"/>
        <v>-0.11431375258177541</v>
      </c>
      <c r="AT19" t="str">
        <f t="shared" si="7"/>
        <v>A1</v>
      </c>
      <c r="AU19" t="s">
        <v>252</v>
      </c>
      <c r="AV19">
        <v>178106.47644878001</v>
      </c>
      <c r="AW19">
        <v>0.183056</v>
      </c>
      <c r="AX19">
        <v>-5.9909999999999998E-3</v>
      </c>
      <c r="AY19">
        <v>0.36613200000000001</v>
      </c>
      <c r="BB19" t="str">
        <f t="shared" si="8"/>
        <v>A1</v>
      </c>
      <c r="BC19" t="s">
        <v>252</v>
      </c>
      <c r="BD19">
        <v>178106.47644878001</v>
      </c>
      <c r="BE19">
        <v>0.183056</v>
      </c>
      <c r="BF19">
        <v>-5.9909999999999998E-3</v>
      </c>
      <c r="BG19">
        <v>0.36613200000000001</v>
      </c>
      <c r="BH19">
        <f t="shared" si="9"/>
        <v>12.090136832731025</v>
      </c>
      <c r="BI19">
        <f t="shared" si="10"/>
        <v>0.22407411034293659</v>
      </c>
      <c r="BJ19">
        <f t="shared" si="10"/>
        <v>-5.9553216678876839E-3</v>
      </c>
      <c r="BK19">
        <f t="shared" si="10"/>
        <v>0.57761552878517297</v>
      </c>
      <c r="BN19" t="s">
        <v>53</v>
      </c>
      <c r="BO19">
        <v>4.1000000000000003E-3</v>
      </c>
      <c r="BP19">
        <f>1/BO19</f>
        <v>243.90243902439022</v>
      </c>
      <c r="BQ19">
        <f>1/(2*PI()*BO19)</f>
        <v>38.818278802901304</v>
      </c>
      <c r="BU19" t="str">
        <f t="shared" si="17"/>
        <v>C5</v>
      </c>
      <c r="BV19" t="s">
        <v>239</v>
      </c>
      <c r="BW19">
        <v>6359.3513033956497</v>
      </c>
      <c r="BX19">
        <v>-3.5819999999999998E-2</v>
      </c>
      <c r="BY19">
        <v>-0.10964699999999999</v>
      </c>
      <c r="BZ19">
        <v>8.3999000000000004E-2</v>
      </c>
      <c r="CA19">
        <v>6359.3513033956497</v>
      </c>
      <c r="CB19">
        <f t="shared" ref="CB19:CD39" si="19">IF(BX19="NA","",BX19/(1-BX19))</f>
        <v>-3.4581297908903089E-2</v>
      </c>
      <c r="CC19">
        <f t="shared" si="19"/>
        <v>-9.8812505238152298E-2</v>
      </c>
      <c r="CD19">
        <f t="shared" si="19"/>
        <v>9.1701864954295914E-2</v>
      </c>
      <c r="CG19" t="s">
        <v>53</v>
      </c>
      <c r="CH19">
        <v>-3.9999999999999998E-6</v>
      </c>
      <c r="CS19" t="s">
        <v>227</v>
      </c>
      <c r="CT19" t="s">
        <v>259</v>
      </c>
      <c r="CU19">
        <v>67017.328274111307</v>
      </c>
      <c r="CV19">
        <v>4.9371999999999999E-2</v>
      </c>
      <c r="CW19">
        <v>-6.4975000000000005E-2</v>
      </c>
      <c r="CX19">
        <v>0.16319800000000001</v>
      </c>
      <c r="DB19" t="s">
        <v>227</v>
      </c>
      <c r="DC19" t="s">
        <v>259</v>
      </c>
      <c r="DD19">
        <f t="shared" si="13"/>
        <v>11.112706495890768</v>
      </c>
      <c r="DE19">
        <f t="shared" si="14"/>
        <v>5.19361937582314E-2</v>
      </c>
      <c r="DF19">
        <f t="shared" si="14"/>
        <v>-6.1010821850278181E-2</v>
      </c>
      <c r="DG19">
        <f t="shared" si="14"/>
        <v>0.19502582450806763</v>
      </c>
      <c r="DJ19" t="s">
        <v>53</v>
      </c>
      <c r="DK19">
        <v>2E-3</v>
      </c>
      <c r="DL19">
        <f>1/DK19</f>
        <v>500</v>
      </c>
      <c r="DP19" t="s">
        <v>236</v>
      </c>
      <c r="DQ19" t="s">
        <v>239</v>
      </c>
      <c r="DR19">
        <v>2066.3738771093599</v>
      </c>
      <c r="DS19">
        <v>-1.9789999999999999E-2</v>
      </c>
      <c r="DT19">
        <v>-0.11031100000000001</v>
      </c>
      <c r="DU19">
        <v>7.5699000000000002E-2</v>
      </c>
      <c r="DV19">
        <v>2066.3738771093599</v>
      </c>
      <c r="DW19">
        <f t="shared" si="15"/>
        <v>-1.9405956128222476E-2</v>
      </c>
      <c r="DX19">
        <f t="shared" si="15"/>
        <v>-9.9351442974085644E-2</v>
      </c>
      <c r="DY19">
        <f t="shared" si="15"/>
        <v>8.1898645571085615E-2</v>
      </c>
      <c r="EB19">
        <v>-6.0000000000000002E-6</v>
      </c>
    </row>
    <row r="20" spans="2:132" x14ac:dyDescent="0.2">
      <c r="B20" t="s">
        <v>227</v>
      </c>
      <c r="C20" t="s">
        <v>246</v>
      </c>
      <c r="D20">
        <v>172764.11246841701</v>
      </c>
      <c r="E20">
        <v>0.13664599999999999</v>
      </c>
      <c r="F20">
        <v>-1.1679E-2</v>
      </c>
      <c r="G20">
        <v>0.35866300000000001</v>
      </c>
      <c r="J20" t="s">
        <v>227</v>
      </c>
      <c r="K20" t="s">
        <v>246</v>
      </c>
      <c r="L20">
        <v>172764.11246841701</v>
      </c>
      <c r="M20">
        <v>0.13664599999999999</v>
      </c>
      <c r="N20">
        <v>-1.1679E-2</v>
      </c>
      <c r="O20">
        <v>0.35866300000000001</v>
      </c>
      <c r="P20">
        <f t="shared" si="4"/>
        <v>12.059682431308662</v>
      </c>
      <c r="Q20">
        <f t="shared" si="5"/>
        <v>0.15827343129237834</v>
      </c>
      <c r="R20">
        <f t="shared" si="5"/>
        <v>-1.1544175573477358E-2</v>
      </c>
      <c r="S20">
        <f t="shared" si="5"/>
        <v>0.5592426446626344</v>
      </c>
      <c r="U20" t="s">
        <v>297</v>
      </c>
      <c r="V20" t="s">
        <v>300</v>
      </c>
      <c r="W20">
        <v>3.8999999999999998E-3</v>
      </c>
      <c r="X20">
        <f t="shared" ref="X20:X21" si="20">1/W20</f>
        <v>256.41025641025641</v>
      </c>
      <c r="Y20">
        <f t="shared" ref="Y20:Y21" si="21">1/(2*PI()*W20)</f>
        <v>40.808959767152658</v>
      </c>
      <c r="Z20">
        <v>3.4490553136130351</v>
      </c>
      <c r="AC20" t="s">
        <v>231</v>
      </c>
      <c r="AD20" t="s">
        <v>236</v>
      </c>
      <c r="AE20">
        <v>4362.6872452652296</v>
      </c>
      <c r="AF20">
        <v>-3.2460000000000003E-2</v>
      </c>
      <c r="AG20">
        <v>-8.3822999999999995E-2</v>
      </c>
      <c r="AH20">
        <v>5.9666999999999998E-2</v>
      </c>
      <c r="AI20">
        <v>4362.6872452652296</v>
      </c>
      <c r="AJ20">
        <f t="shared" si="6"/>
        <v>-3.1439474652771054E-2</v>
      </c>
      <c r="AK20">
        <f t="shared" si="6"/>
        <v>-7.7340119189203402E-2</v>
      </c>
      <c r="AL20">
        <f t="shared" si="6"/>
        <v>6.3453053333234075E-2</v>
      </c>
      <c r="AP20" t="s">
        <v>265</v>
      </c>
      <c r="AQ20" t="s">
        <v>267</v>
      </c>
      <c r="AT20" t="str">
        <f t="shared" si="7"/>
        <v>A1</v>
      </c>
      <c r="AU20" t="s">
        <v>254</v>
      </c>
      <c r="AV20">
        <v>179814.607751984</v>
      </c>
      <c r="AW20">
        <v>8.0696000000000004E-2</v>
      </c>
      <c r="AX20">
        <v>-9.6588999999999994E-2</v>
      </c>
      <c r="AY20">
        <v>0.30363699999999999</v>
      </c>
      <c r="BB20" t="str">
        <f t="shared" si="8"/>
        <v>A1</v>
      </c>
      <c r="BC20" t="s">
        <v>254</v>
      </c>
      <c r="BD20">
        <v>179814.607751984</v>
      </c>
      <c r="BE20">
        <v>8.0696000000000004E-2</v>
      </c>
      <c r="BF20">
        <v>-9.6588999999999994E-2</v>
      </c>
      <c r="BG20">
        <v>0.30363699999999999</v>
      </c>
      <c r="BH20">
        <f t="shared" si="9"/>
        <v>12.099681642168804</v>
      </c>
      <c r="BI20">
        <f t="shared" si="10"/>
        <v>8.7779450540843948E-2</v>
      </c>
      <c r="BJ20">
        <f t="shared" si="10"/>
        <v>-8.8081313965396327E-2</v>
      </c>
      <c r="BK20">
        <f t="shared" si="10"/>
        <v>0.43603264389406093</v>
      </c>
      <c r="BN20" t="s">
        <v>266</v>
      </c>
      <c r="BO20">
        <v>6.0000000000000001E-3</v>
      </c>
      <c r="BP20">
        <f t="shared" ref="BP20:BP21" si="22">1/BO20</f>
        <v>166.66666666666666</v>
      </c>
      <c r="BQ20">
        <f t="shared" ref="BQ20:BQ21" si="23">1/(2*PI()*BO20)</f>
        <v>26.525823848649225</v>
      </c>
      <c r="BU20" t="s">
        <v>232</v>
      </c>
      <c r="BV20" t="s">
        <v>233</v>
      </c>
      <c r="BW20">
        <v>1019.34145407709</v>
      </c>
      <c r="BX20">
        <v>-9.5250000000000001E-2</v>
      </c>
      <c r="BY20">
        <v>-0.139518</v>
      </c>
      <c r="BZ20">
        <v>-5.7375000000000002E-2</v>
      </c>
      <c r="CA20">
        <v>1019.34145407709</v>
      </c>
      <c r="CB20">
        <f t="shared" si="19"/>
        <v>-8.6966446016891116E-2</v>
      </c>
      <c r="CC20">
        <f t="shared" si="19"/>
        <v>-0.12243597731672515</v>
      </c>
      <c r="CD20">
        <f t="shared" si="19"/>
        <v>-5.4261733065374164E-2</v>
      </c>
      <c r="CG20" t="s">
        <v>266</v>
      </c>
      <c r="CH20">
        <v>-4.9999999999999998E-7</v>
      </c>
      <c r="CS20" t="s">
        <v>227</v>
      </c>
      <c r="CT20" t="s">
        <v>260</v>
      </c>
      <c r="CU20">
        <v>67895.597883809794</v>
      </c>
      <c r="CV20">
        <v>0.118766</v>
      </c>
      <c r="CW20">
        <v>-1.8074E-2</v>
      </c>
      <c r="CX20">
        <v>0.25307400000000002</v>
      </c>
      <c r="DB20" t="s">
        <v>227</v>
      </c>
      <c r="DC20" t="s">
        <v>260</v>
      </c>
      <c r="DD20">
        <f t="shared" si="13"/>
        <v>11.125726479100599</v>
      </c>
      <c r="DE20">
        <f t="shared" si="14"/>
        <v>0.13477237600909633</v>
      </c>
      <c r="DF20">
        <f t="shared" si="14"/>
        <v>-1.775312992965148E-2</v>
      </c>
      <c r="DG20">
        <f t="shared" si="14"/>
        <v>0.33882071316301754</v>
      </c>
      <c r="DJ20" t="s">
        <v>266</v>
      </c>
      <c r="DK20">
        <v>3.7000000000000002E-3</v>
      </c>
      <c r="DL20">
        <f t="shared" ref="DL20:DL21" si="24">1/DK20</f>
        <v>270.27027027027026</v>
      </c>
      <c r="DP20" t="s">
        <v>243</v>
      </c>
      <c r="DQ20" t="s">
        <v>246</v>
      </c>
      <c r="DR20">
        <v>1456.2698925679899</v>
      </c>
      <c r="DS20">
        <v>9.4788999999999998E-2</v>
      </c>
      <c r="DT20">
        <v>-7.7939999999999997E-3</v>
      </c>
      <c r="DU20">
        <v>0.17623800000000001</v>
      </c>
      <c r="DV20">
        <v>1456.2698925679899</v>
      </c>
      <c r="DW20">
        <f t="shared" si="15"/>
        <v>0.1047148123476184</v>
      </c>
      <c r="DX20">
        <f t="shared" si="15"/>
        <v>-7.7337233601311372E-3</v>
      </c>
      <c r="DY20">
        <f t="shared" si="15"/>
        <v>0.21394286213736494</v>
      </c>
      <c r="EB20">
        <v>-5.0000000000000004E-6</v>
      </c>
    </row>
    <row r="21" spans="2:132" x14ac:dyDescent="0.2">
      <c r="B21" t="s">
        <v>227</v>
      </c>
      <c r="C21" t="s">
        <v>247</v>
      </c>
      <c r="D21">
        <v>173459.917424746</v>
      </c>
      <c r="E21">
        <v>7.8255000000000005E-2</v>
      </c>
      <c r="F21">
        <v>-5.2864000000000001E-2</v>
      </c>
      <c r="G21">
        <v>0.12149699999999999</v>
      </c>
      <c r="J21" t="s">
        <v>227</v>
      </c>
      <c r="K21" t="s">
        <v>247</v>
      </c>
      <c r="L21">
        <v>173459.917424746</v>
      </c>
      <c r="M21">
        <v>7.8255000000000005E-2</v>
      </c>
      <c r="N21">
        <v>-5.2864000000000001E-2</v>
      </c>
      <c r="O21">
        <v>0.12149699999999999</v>
      </c>
      <c r="P21">
        <f t="shared" si="4"/>
        <v>12.063701828190519</v>
      </c>
      <c r="Q21">
        <f t="shared" si="5"/>
        <v>8.4898751823986027E-2</v>
      </c>
      <c r="R21">
        <f t="shared" si="5"/>
        <v>-5.0209713695216096E-2</v>
      </c>
      <c r="S21">
        <f t="shared" si="5"/>
        <v>0.13830003995433138</v>
      </c>
      <c r="V21" t="s">
        <v>302</v>
      </c>
      <c r="W21">
        <v>2.1700000000000001E-2</v>
      </c>
      <c r="X21">
        <f t="shared" si="20"/>
        <v>46.082949308755758</v>
      </c>
      <c r="Y21">
        <f t="shared" si="21"/>
        <v>7.3343291747417201</v>
      </c>
      <c r="Z21">
        <v>3.4490553136130351</v>
      </c>
      <c r="AC21" t="s">
        <v>231</v>
      </c>
      <c r="AD21" t="s">
        <v>237</v>
      </c>
      <c r="AE21">
        <v>4378.2418845924904</v>
      </c>
      <c r="AF21">
        <v>0.20721300000000001</v>
      </c>
      <c r="AG21">
        <v>-3.9765000000000002E-2</v>
      </c>
      <c r="AH21">
        <v>0.27657500000000002</v>
      </c>
      <c r="AI21">
        <v>4378.2418845924904</v>
      </c>
      <c r="AJ21">
        <f t="shared" si="6"/>
        <v>0.2613728529857326</v>
      </c>
      <c r="AK21">
        <f t="shared" si="6"/>
        <v>-3.8244218645559332E-2</v>
      </c>
      <c r="AL21">
        <f t="shared" si="6"/>
        <v>0.38231330130974189</v>
      </c>
      <c r="AO21" t="s">
        <v>53</v>
      </c>
      <c r="AP21">
        <v>3.0000000000000001E-6</v>
      </c>
      <c r="AQ21">
        <f>1/AP21</f>
        <v>333333.33333333331</v>
      </c>
      <c r="AT21" t="str">
        <f t="shared" si="7"/>
        <v>A1</v>
      </c>
      <c r="AU21" t="s">
        <v>255</v>
      </c>
      <c r="AV21">
        <v>65268.678690471403</v>
      </c>
      <c r="AW21">
        <v>6.9087999999999997E-2</v>
      </c>
      <c r="AX21">
        <v>-7.3731000000000005E-2</v>
      </c>
      <c r="AY21">
        <v>0.17862800000000001</v>
      </c>
      <c r="BB21" t="str">
        <f t="shared" si="8"/>
        <v>A1</v>
      </c>
      <c r="BC21" t="s">
        <v>255</v>
      </c>
      <c r="BD21">
        <v>65268.678690471403</v>
      </c>
      <c r="BE21">
        <v>6.9087999999999997E-2</v>
      </c>
      <c r="BF21">
        <v>-7.3731000000000005E-2</v>
      </c>
      <c r="BG21">
        <v>0.17862800000000001</v>
      </c>
      <c r="BH21">
        <f t="shared" si="9"/>
        <v>11.086267547674876</v>
      </c>
      <c r="BI21">
        <f t="shared" si="10"/>
        <v>7.4215393076896632E-2</v>
      </c>
      <c r="BJ21">
        <f t="shared" si="10"/>
        <v>-6.8668036966428286E-2</v>
      </c>
      <c r="BK21">
        <f t="shared" si="10"/>
        <v>0.21747515133216133</v>
      </c>
      <c r="BN21" t="s">
        <v>54</v>
      </c>
      <c r="BO21">
        <v>1.24E-2</v>
      </c>
      <c r="BP21">
        <f t="shared" si="22"/>
        <v>80.645161290322577</v>
      </c>
      <c r="BQ21">
        <f t="shared" si="23"/>
        <v>12.835076055798011</v>
      </c>
      <c r="BU21" t="str">
        <f t="shared" ref="BU21:BU25" si="25">BU20</f>
        <v>C6</v>
      </c>
      <c r="BV21" t="s">
        <v>234</v>
      </c>
      <c r="BW21">
        <v>1474.41819033814</v>
      </c>
      <c r="BX21">
        <v>2.6849999999999999E-2</v>
      </c>
      <c r="BY21">
        <v>-7.5967000000000007E-2</v>
      </c>
      <c r="BZ21">
        <v>0.12177399999999999</v>
      </c>
      <c r="CA21">
        <v>1474.41819033814</v>
      </c>
      <c r="CB21">
        <f t="shared" si="19"/>
        <v>2.7590813338128756E-2</v>
      </c>
      <c r="CC21">
        <f t="shared" si="19"/>
        <v>-7.0603466463190795E-2</v>
      </c>
      <c r="CD21">
        <f t="shared" si="19"/>
        <v>0.13865906953335475</v>
      </c>
      <c r="CG21" t="s">
        <v>54</v>
      </c>
      <c r="CH21">
        <v>1.0000000000000001E-5</v>
      </c>
      <c r="CS21" t="s">
        <v>228</v>
      </c>
      <c r="CT21" t="s">
        <v>229</v>
      </c>
      <c r="CU21">
        <v>1022.22208937197</v>
      </c>
      <c r="CV21">
        <v>4.2243000000000003E-2</v>
      </c>
      <c r="CW21">
        <v>-4.1373E-2</v>
      </c>
      <c r="CX21">
        <v>0.16855500000000001</v>
      </c>
      <c r="DB21" t="s">
        <v>228</v>
      </c>
      <c r="DC21" t="s">
        <v>229</v>
      </c>
      <c r="DD21">
        <f t="shared" si="13"/>
        <v>6.9297340557387006</v>
      </c>
      <c r="DE21">
        <f t="shared" si="14"/>
        <v>4.4106177245376438E-2</v>
      </c>
      <c r="DF21">
        <f t="shared" si="14"/>
        <v>-3.9729280478752564E-2</v>
      </c>
      <c r="DG21">
        <f t="shared" si="14"/>
        <v>0.20272537570133925</v>
      </c>
      <c r="DJ21" t="s">
        <v>54</v>
      </c>
      <c r="DK21">
        <v>1.0800000000000001E-2</v>
      </c>
      <c r="DL21">
        <f t="shared" si="24"/>
        <v>92.592592592592581</v>
      </c>
      <c r="DP21" t="s">
        <v>243</v>
      </c>
      <c r="DQ21" t="s">
        <v>247</v>
      </c>
      <c r="DR21">
        <v>1651.21833807646</v>
      </c>
      <c r="DS21">
        <v>5.2620000000000002E-3</v>
      </c>
      <c r="DT21">
        <v>-6.2698000000000004E-2</v>
      </c>
      <c r="DU21">
        <v>9.0233999999999995E-2</v>
      </c>
      <c r="DV21">
        <v>1651.21833807646</v>
      </c>
      <c r="DW21">
        <f t="shared" si="15"/>
        <v>5.289835112361245E-3</v>
      </c>
      <c r="DX21">
        <f t="shared" si="15"/>
        <v>-5.899888773668531E-2</v>
      </c>
      <c r="DY21">
        <f t="shared" si="15"/>
        <v>9.9183746150108928E-2</v>
      </c>
      <c r="EB21">
        <v>-7.9999999999999996E-6</v>
      </c>
    </row>
    <row r="22" spans="2:132" x14ac:dyDescent="0.2">
      <c r="B22" t="s">
        <v>227</v>
      </c>
      <c r="C22" t="s">
        <v>248</v>
      </c>
      <c r="D22">
        <v>175489.671733125</v>
      </c>
      <c r="E22">
        <v>0.18772</v>
      </c>
      <c r="F22">
        <v>-4.6109999999999998E-2</v>
      </c>
      <c r="G22">
        <v>0.27223199999999997</v>
      </c>
      <c r="J22" t="s">
        <v>227</v>
      </c>
      <c r="K22" t="s">
        <v>248</v>
      </c>
      <c r="L22">
        <v>175489.671733125</v>
      </c>
      <c r="M22">
        <v>0.18772</v>
      </c>
      <c r="N22">
        <v>-4.6109999999999998E-2</v>
      </c>
      <c r="O22">
        <v>0.27223199999999997</v>
      </c>
      <c r="P22">
        <f t="shared" si="4"/>
        <v>12.075335469632794</v>
      </c>
      <c r="Q22">
        <f t="shared" si="5"/>
        <v>0.23110257546658788</v>
      </c>
      <c r="R22">
        <f t="shared" si="5"/>
        <v>-4.4077582663391034E-2</v>
      </c>
      <c r="S22">
        <f t="shared" si="5"/>
        <v>0.37406426223741629</v>
      </c>
      <c r="AC22" t="s">
        <v>231</v>
      </c>
      <c r="AD22" t="s">
        <v>238</v>
      </c>
      <c r="AE22">
        <v>5030.4140982626805</v>
      </c>
      <c r="AF22">
        <v>3.1391000000000002E-2</v>
      </c>
      <c r="AG22">
        <v>-9.2765E-2</v>
      </c>
      <c r="AH22">
        <v>0.112527</v>
      </c>
      <c r="AI22">
        <v>5030.4140982626805</v>
      </c>
      <c r="AJ22">
        <f t="shared" si="6"/>
        <v>3.2408329883368829E-2</v>
      </c>
      <c r="AK22">
        <f t="shared" si="6"/>
        <v>-8.4890163941927124E-2</v>
      </c>
      <c r="AL22">
        <f t="shared" si="6"/>
        <v>0.12679484333607896</v>
      </c>
      <c r="AO22" t="s">
        <v>266</v>
      </c>
      <c r="AP22">
        <v>2.0000000000000002E-5</v>
      </c>
      <c r="AQ22">
        <f t="shared" ref="AQ22:AQ23" si="26">1/AP22</f>
        <v>49999.999999999993</v>
      </c>
      <c r="AT22" t="str">
        <f t="shared" si="7"/>
        <v>A1</v>
      </c>
      <c r="AU22" t="s">
        <v>256</v>
      </c>
      <c r="AV22">
        <v>65675.6729542986</v>
      </c>
      <c r="AW22">
        <v>3.9317999999999999E-2</v>
      </c>
      <c r="AX22">
        <v>-3.6604999999999999E-2</v>
      </c>
      <c r="AY22">
        <v>0.148978</v>
      </c>
      <c r="BB22" t="str">
        <f t="shared" si="8"/>
        <v>A1</v>
      </c>
      <c r="BC22" t="s">
        <v>256</v>
      </c>
      <c r="BD22">
        <v>65675.6729542986</v>
      </c>
      <c r="BE22">
        <v>3.9317999999999999E-2</v>
      </c>
      <c r="BF22">
        <v>-3.6604999999999999E-2</v>
      </c>
      <c r="BG22">
        <v>0.148978</v>
      </c>
      <c r="BH22">
        <f t="shared" si="9"/>
        <v>11.0924838612359</v>
      </c>
      <c r="BI22">
        <f t="shared" si="10"/>
        <v>4.0927174653006923E-2</v>
      </c>
      <c r="BJ22">
        <f t="shared" si="10"/>
        <v>-3.5312389965319477E-2</v>
      </c>
      <c r="BK22">
        <f t="shared" si="10"/>
        <v>0.17505775408861346</v>
      </c>
      <c r="BU22" t="str">
        <f t="shared" si="25"/>
        <v>C6</v>
      </c>
      <c r="BV22" t="s">
        <v>235</v>
      </c>
      <c r="BW22">
        <v>3479.4230843632599</v>
      </c>
      <c r="BX22">
        <v>3.0360000000000002E-2</v>
      </c>
      <c r="BY22">
        <v>-0.20372499999999999</v>
      </c>
      <c r="BZ22">
        <v>0.24369099999999999</v>
      </c>
      <c r="CA22">
        <v>3479.4230843632599</v>
      </c>
      <c r="CB22">
        <f t="shared" si="19"/>
        <v>3.131058949713296E-2</v>
      </c>
      <c r="CC22">
        <f t="shared" si="19"/>
        <v>-0.1692454671955804</v>
      </c>
      <c r="CD22">
        <f t="shared" si="19"/>
        <v>0.3222108952822193</v>
      </c>
      <c r="CS22" t="s">
        <v>228</v>
      </c>
      <c r="CT22" t="s">
        <v>230</v>
      </c>
      <c r="CU22">
        <v>105428.03798800299</v>
      </c>
      <c r="CV22">
        <v>0.13905000000000001</v>
      </c>
      <c r="CW22">
        <v>-1.7321E-2</v>
      </c>
      <c r="CX22">
        <v>0.35137000000000002</v>
      </c>
      <c r="DB22" t="s">
        <v>228</v>
      </c>
      <c r="DC22" t="s">
        <v>230</v>
      </c>
      <c r="DD22">
        <f t="shared" si="13"/>
        <v>11.565783894780107</v>
      </c>
      <c r="DE22">
        <f t="shared" si="14"/>
        <v>0.16150763691271272</v>
      </c>
      <c r="DF22">
        <f t="shared" si="14"/>
        <v>-1.7026091076464557E-2</v>
      </c>
      <c r="DG22">
        <f t="shared" si="14"/>
        <v>0.54171099085765384</v>
      </c>
      <c r="DP22" t="s">
        <v>243</v>
      </c>
      <c r="DQ22" t="s">
        <v>250</v>
      </c>
      <c r="DR22">
        <v>5944.2877622134001</v>
      </c>
      <c r="DS22">
        <v>0.14755699999999999</v>
      </c>
      <c r="DT22">
        <v>-2.4545999999999998E-2</v>
      </c>
      <c r="DU22">
        <v>0.35140900000000003</v>
      </c>
      <c r="DV22">
        <v>5944.2877622134001</v>
      </c>
      <c r="DW22">
        <f t="shared" si="15"/>
        <v>0.17309896380168524</v>
      </c>
      <c r="DX22">
        <f t="shared" si="15"/>
        <v>-2.3957928682557934E-2</v>
      </c>
      <c r="DY22">
        <f t="shared" si="15"/>
        <v>0.54180369447001275</v>
      </c>
    </row>
    <row r="23" spans="2:132" x14ac:dyDescent="0.2">
      <c r="B23" t="s">
        <v>227</v>
      </c>
      <c r="C23" t="s">
        <v>249</v>
      </c>
      <c r="D23">
        <v>175819.78857057</v>
      </c>
      <c r="E23">
        <v>0.13553000000000001</v>
      </c>
      <c r="F23">
        <v>-0.17183399999999999</v>
      </c>
      <c r="G23">
        <v>0.19215099999999999</v>
      </c>
      <c r="J23" t="s">
        <v>227</v>
      </c>
      <c r="K23" t="s">
        <v>249</v>
      </c>
      <c r="L23">
        <v>175819.78857057</v>
      </c>
      <c r="M23">
        <v>0.13553000000000001</v>
      </c>
      <c r="N23">
        <v>-0.17183399999999999</v>
      </c>
      <c r="O23">
        <v>0.19215099999999999</v>
      </c>
      <c r="P23">
        <f t="shared" si="4"/>
        <v>12.077214820871003</v>
      </c>
      <c r="Q23">
        <f t="shared" si="5"/>
        <v>0.15677814152023786</v>
      </c>
      <c r="R23">
        <f t="shared" si="5"/>
        <v>-0.14663681033320417</v>
      </c>
      <c r="S23">
        <f t="shared" si="5"/>
        <v>0.23785509420696191</v>
      </c>
      <c r="W23" t="s">
        <v>265</v>
      </c>
      <c r="X23" t="s">
        <v>267</v>
      </c>
      <c r="Y23" t="s">
        <v>268</v>
      </c>
      <c r="Z23" t="s">
        <v>277</v>
      </c>
      <c r="AC23" t="s">
        <v>231</v>
      </c>
      <c r="AD23" t="s">
        <v>239</v>
      </c>
      <c r="AE23">
        <v>6359.3513033956497</v>
      </c>
      <c r="AF23">
        <v>-3.5819999999999998E-2</v>
      </c>
      <c r="AG23">
        <v>-0.11085399999999999</v>
      </c>
      <c r="AH23">
        <v>-6.0914999999999997E-2</v>
      </c>
      <c r="AI23">
        <v>6359.3513033956497</v>
      </c>
      <c r="AJ23">
        <f t="shared" si="6"/>
        <v>-3.4581297908903089E-2</v>
      </c>
      <c r="AK23">
        <f t="shared" si="6"/>
        <v>-9.979169179748193E-2</v>
      </c>
      <c r="AL23">
        <f t="shared" si="6"/>
        <v>-5.741741798353308E-2</v>
      </c>
      <c r="AO23" t="s">
        <v>54</v>
      </c>
      <c r="AP23">
        <v>4.0000000000000003E-5</v>
      </c>
      <c r="AQ23">
        <f t="shared" si="26"/>
        <v>24999.999999999996</v>
      </c>
      <c r="AT23" t="str">
        <f t="shared" si="7"/>
        <v>A1</v>
      </c>
      <c r="AU23" t="s">
        <v>257</v>
      </c>
      <c r="AV23">
        <v>66130.095879258995</v>
      </c>
      <c r="AW23">
        <v>7.5967999999999994E-2</v>
      </c>
      <c r="AX23">
        <v>-1.5841000000000001E-2</v>
      </c>
      <c r="AY23">
        <v>0.172648</v>
      </c>
      <c r="BB23" t="str">
        <f t="shared" si="8"/>
        <v>A1</v>
      </c>
      <c r="BC23" t="s">
        <v>257</v>
      </c>
      <c r="BD23">
        <v>66130.095879258995</v>
      </c>
      <c r="BE23">
        <v>7.5967999999999994E-2</v>
      </c>
      <c r="BF23">
        <v>-1.5841000000000001E-2</v>
      </c>
      <c r="BG23">
        <v>0.172648</v>
      </c>
      <c r="BH23">
        <f t="shared" si="9"/>
        <v>11.099379230527918</v>
      </c>
      <c r="BI23">
        <f t="shared" si="10"/>
        <v>8.2213602992104159E-2</v>
      </c>
      <c r="BJ23">
        <f t="shared" si="10"/>
        <v>-1.5593975828894484E-2</v>
      </c>
      <c r="BK23">
        <f t="shared" si="10"/>
        <v>0.20867538846826986</v>
      </c>
      <c r="BU23" t="str">
        <f t="shared" si="25"/>
        <v>C6</v>
      </c>
      <c r="BV23" t="s">
        <v>236</v>
      </c>
      <c r="BW23">
        <v>3996.6447177601299</v>
      </c>
      <c r="BX23">
        <v>-1.4879E-2</v>
      </c>
      <c r="BY23">
        <v>-0.111095</v>
      </c>
      <c r="BZ23">
        <v>9.0881000000000003E-2</v>
      </c>
      <c r="CA23">
        <v>3996.6447177601299</v>
      </c>
      <c r="CB23">
        <f t="shared" si="19"/>
        <v>-1.4660861048459962E-2</v>
      </c>
      <c r="CC23">
        <f t="shared" si="19"/>
        <v>-9.998694981077226E-2</v>
      </c>
      <c r="CD23">
        <f t="shared" si="19"/>
        <v>9.9966011050258555E-2</v>
      </c>
      <c r="CS23" t="s">
        <v>228</v>
      </c>
      <c r="CT23" t="s">
        <v>231</v>
      </c>
      <c r="CU23">
        <v>106073.612727199</v>
      </c>
      <c r="CV23">
        <v>2.9349E-2</v>
      </c>
      <c r="CW23">
        <v>-4.7882000000000001E-2</v>
      </c>
      <c r="CX23">
        <v>0.12149699999999999</v>
      </c>
      <c r="DB23" t="s">
        <v>228</v>
      </c>
      <c r="DC23" t="s">
        <v>231</v>
      </c>
      <c r="DD23">
        <f t="shared" si="13"/>
        <v>11.571888591759212</v>
      </c>
      <c r="DE23">
        <f t="shared" si="14"/>
        <v>3.0236408348623758E-2</v>
      </c>
      <c r="DF23">
        <f t="shared" si="14"/>
        <v>-4.5694076241408865E-2</v>
      </c>
      <c r="DG23">
        <f t="shared" si="14"/>
        <v>0.13830003995433138</v>
      </c>
      <c r="DP23" t="s">
        <v>243</v>
      </c>
      <c r="DQ23" t="s">
        <v>251</v>
      </c>
      <c r="DR23">
        <v>6414.4958492464502</v>
      </c>
      <c r="DS23">
        <v>1.2539E-2</v>
      </c>
      <c r="DT23">
        <v>-5.3677000000000002E-2</v>
      </c>
      <c r="DU23">
        <v>5.8694000000000003E-2</v>
      </c>
      <c r="DV23">
        <v>6414.4958492464502</v>
      </c>
      <c r="DW23">
        <f t="shared" si="15"/>
        <v>1.269822301842807E-2</v>
      </c>
      <c r="DX23">
        <f t="shared" si="15"/>
        <v>-5.0942556400111236E-2</v>
      </c>
      <c r="DY23">
        <f t="shared" si="15"/>
        <v>6.2353793559161423E-2</v>
      </c>
    </row>
    <row r="24" spans="2:132" x14ac:dyDescent="0.2">
      <c r="B24" t="s">
        <v>227</v>
      </c>
      <c r="C24" t="s">
        <v>250</v>
      </c>
      <c r="D24">
        <v>177378.24908934001</v>
      </c>
      <c r="E24">
        <v>0.13040199999999999</v>
      </c>
      <c r="F24">
        <v>5.3990000000000002E-3</v>
      </c>
      <c r="G24">
        <v>0.52468899999999996</v>
      </c>
      <c r="J24" t="s">
        <v>227</v>
      </c>
      <c r="K24" t="s">
        <v>250</v>
      </c>
      <c r="L24">
        <v>177378.24908934001</v>
      </c>
      <c r="M24">
        <v>0.13040199999999999</v>
      </c>
      <c r="N24">
        <v>5.3990000000000002E-3</v>
      </c>
      <c r="O24">
        <v>0.52468899999999996</v>
      </c>
      <c r="P24">
        <f t="shared" si="4"/>
        <v>12.086039731922993</v>
      </c>
      <c r="Q24">
        <f t="shared" si="5"/>
        <v>0.14995664663442188</v>
      </c>
      <c r="R24">
        <f t="shared" si="5"/>
        <v>5.4283074318244202E-3</v>
      </c>
      <c r="S24">
        <f t="shared" si="5"/>
        <v>1.1038856664373429</v>
      </c>
      <c r="V24" t="s">
        <v>301</v>
      </c>
      <c r="W24">
        <v>2.7000000000000001E-3</v>
      </c>
      <c r="X24">
        <f>1/W24</f>
        <v>370.37037037037032</v>
      </c>
      <c r="Y24">
        <f>1/(2*PI()*W24)</f>
        <v>58.946275219220496</v>
      </c>
      <c r="Z24">
        <v>17.631485610425226</v>
      </c>
      <c r="AC24" t="s">
        <v>231</v>
      </c>
      <c r="AD24" t="s">
        <v>240</v>
      </c>
      <c r="AE24">
        <v>7028.93825552622</v>
      </c>
      <c r="AF24">
        <v>0.21986600000000001</v>
      </c>
      <c r="AG24">
        <v>-0.11344</v>
      </c>
      <c r="AH24">
        <v>0.54625599999999996</v>
      </c>
      <c r="AI24">
        <v>7028.93825552622</v>
      </c>
      <c r="AJ24">
        <f t="shared" si="6"/>
        <v>0.28183107004694069</v>
      </c>
      <c r="AK24">
        <f t="shared" si="6"/>
        <v>-0.10188245437562868</v>
      </c>
      <c r="AL24">
        <f t="shared" si="6"/>
        <v>1.2038858916040762</v>
      </c>
      <c r="AT24" t="str">
        <f t="shared" si="7"/>
        <v>A1</v>
      </c>
      <c r="AU24" t="s">
        <v>259</v>
      </c>
      <c r="AV24">
        <v>67017.328274111307</v>
      </c>
      <c r="AW24">
        <v>4.9371999999999999E-2</v>
      </c>
      <c r="AX24">
        <v>-6.4494999999999997E-2</v>
      </c>
      <c r="AY24">
        <v>0.165215</v>
      </c>
      <c r="BB24" t="str">
        <f t="shared" si="8"/>
        <v>A1</v>
      </c>
      <c r="BC24" t="s">
        <v>259</v>
      </c>
      <c r="BD24">
        <v>67017.328274111307</v>
      </c>
      <c r="BE24">
        <v>4.9371999999999999E-2</v>
      </c>
      <c r="BF24">
        <v>-6.4494999999999997E-2</v>
      </c>
      <c r="BG24">
        <v>0.165215</v>
      </c>
      <c r="BH24">
        <f t="shared" si="9"/>
        <v>11.112706495890768</v>
      </c>
      <c r="BI24">
        <f t="shared" si="10"/>
        <v>5.19361937582314E-2</v>
      </c>
      <c r="BJ24">
        <f t="shared" si="10"/>
        <v>-6.0587414689594596E-2</v>
      </c>
      <c r="BK24">
        <f t="shared" si="10"/>
        <v>0.1979132351443785</v>
      </c>
      <c r="BU24" t="str">
        <f t="shared" si="25"/>
        <v>C6</v>
      </c>
      <c r="BV24" t="s">
        <v>238</v>
      </c>
      <c r="BW24">
        <v>4668.4439591795399</v>
      </c>
      <c r="BX24">
        <v>7.4302000000000007E-2</v>
      </c>
      <c r="BY24">
        <v>-0.12912799999999999</v>
      </c>
      <c r="BZ24">
        <v>0.308228</v>
      </c>
      <c r="CA24">
        <v>4668.4439591795399</v>
      </c>
      <c r="CB24">
        <f t="shared" si="19"/>
        <v>8.0265918258438498E-2</v>
      </c>
      <c r="CC24">
        <f t="shared" si="19"/>
        <v>-0.11436081648847607</v>
      </c>
      <c r="CD24">
        <f t="shared" si="19"/>
        <v>0.44556298896168101</v>
      </c>
      <c r="CS24" t="s">
        <v>228</v>
      </c>
      <c r="CT24" t="s">
        <v>232</v>
      </c>
      <c r="CU24">
        <v>106434.04354810499</v>
      </c>
      <c r="CV24">
        <v>9.3419000000000002E-2</v>
      </c>
      <c r="CW24">
        <v>-3.4084999999999997E-2</v>
      </c>
      <c r="CX24">
        <v>0.27223199999999997</v>
      </c>
      <c r="DB24" t="s">
        <v>228</v>
      </c>
      <c r="DC24" t="s">
        <v>232</v>
      </c>
      <c r="DD24">
        <f t="shared" si="13"/>
        <v>11.575280762872866</v>
      </c>
      <c r="DE24">
        <f t="shared" si="14"/>
        <v>0.10304539803944711</v>
      </c>
      <c r="DF24">
        <f t="shared" si="14"/>
        <v>-3.296150703278744E-2</v>
      </c>
      <c r="DG24">
        <f t="shared" si="14"/>
        <v>0.37406426223741629</v>
      </c>
      <c r="DP24" t="s">
        <v>243</v>
      </c>
      <c r="DQ24" t="s">
        <v>252</v>
      </c>
      <c r="DR24">
        <v>6892.7151399140203</v>
      </c>
      <c r="DS24">
        <v>0.110802</v>
      </c>
      <c r="DT24">
        <v>-2.0854999999999999E-2</v>
      </c>
      <c r="DU24">
        <v>0.24159</v>
      </c>
      <c r="DV24">
        <v>6892.7151399140203</v>
      </c>
      <c r="DW24">
        <f t="shared" si="15"/>
        <v>0.12460891724902665</v>
      </c>
      <c r="DX24">
        <f t="shared" si="15"/>
        <v>-2.0428954160972908E-2</v>
      </c>
      <c r="DY24">
        <f t="shared" si="15"/>
        <v>0.31854801492596352</v>
      </c>
    </row>
    <row r="25" spans="2:132" x14ac:dyDescent="0.2">
      <c r="B25" t="s">
        <v>227</v>
      </c>
      <c r="C25" t="s">
        <v>251</v>
      </c>
      <c r="D25">
        <v>177735.426429285</v>
      </c>
      <c r="E25">
        <v>9.3970000000000008E-3</v>
      </c>
      <c r="F25">
        <v>-0.112403</v>
      </c>
      <c r="G25">
        <v>0.39189200000000002</v>
      </c>
      <c r="J25" t="s">
        <v>227</v>
      </c>
      <c r="K25" t="s">
        <v>251</v>
      </c>
      <c r="L25">
        <v>177735.426429285</v>
      </c>
      <c r="M25">
        <v>9.3970000000000008E-3</v>
      </c>
      <c r="N25">
        <v>-0.112403</v>
      </c>
      <c r="O25">
        <v>0.39189200000000002</v>
      </c>
      <c r="P25">
        <f t="shared" si="4"/>
        <v>12.088051355158118</v>
      </c>
      <c r="Q25">
        <f t="shared" si="5"/>
        <v>9.4861412695095831E-3</v>
      </c>
      <c r="R25">
        <f t="shared" si="5"/>
        <v>-0.10104521472883478</v>
      </c>
      <c r="S25">
        <f t="shared" si="5"/>
        <v>0.64444473679017544</v>
      </c>
      <c r="U25" t="s">
        <v>298</v>
      </c>
      <c r="V25" t="s">
        <v>300</v>
      </c>
      <c r="W25">
        <v>3.8999999999999998E-3</v>
      </c>
      <c r="X25">
        <f t="shared" ref="X25:X26" si="27">1/W25</f>
        <v>256.41025641025641</v>
      </c>
      <c r="Y25">
        <f t="shared" ref="Y25:Y26" si="28">1/(2*PI()*W25)</f>
        <v>40.808959767152658</v>
      </c>
      <c r="Z25">
        <v>17.631485610425226</v>
      </c>
      <c r="AC25" t="s">
        <v>231</v>
      </c>
      <c r="AD25" t="s">
        <v>241</v>
      </c>
      <c r="AE25">
        <v>7240.4787134553399</v>
      </c>
      <c r="AF25">
        <v>0.249249</v>
      </c>
      <c r="AG25">
        <v>5.3157000000000003E-2</v>
      </c>
      <c r="AH25">
        <v>0.34496599999999999</v>
      </c>
      <c r="AI25">
        <v>7240.4787134553399</v>
      </c>
      <c r="AJ25">
        <f t="shared" si="6"/>
        <v>0.33199955777614681</v>
      </c>
      <c r="AK25">
        <f t="shared" si="6"/>
        <v>5.6141303257245395E-2</v>
      </c>
      <c r="AL25">
        <f t="shared" si="6"/>
        <v>0.52663831190442023</v>
      </c>
      <c r="AT25" t="str">
        <f t="shared" si="7"/>
        <v>A1</v>
      </c>
      <c r="AU25" t="s">
        <v>260</v>
      </c>
      <c r="AV25">
        <v>67895.597883809794</v>
      </c>
      <c r="AW25">
        <v>0.118766</v>
      </c>
      <c r="AX25">
        <v>-1.4421E-2</v>
      </c>
      <c r="AY25">
        <v>0.25307400000000002</v>
      </c>
      <c r="BB25" t="str">
        <f t="shared" si="8"/>
        <v>A1</v>
      </c>
      <c r="BC25" t="s">
        <v>260</v>
      </c>
      <c r="BD25">
        <v>67895.597883809794</v>
      </c>
      <c r="BE25">
        <v>0.118766</v>
      </c>
      <c r="BF25">
        <v>-1.4421E-2</v>
      </c>
      <c r="BG25">
        <v>0.25307400000000002</v>
      </c>
      <c r="BH25">
        <f t="shared" si="9"/>
        <v>11.125726479100599</v>
      </c>
      <c r="BI25">
        <f t="shared" si="10"/>
        <v>0.13477237600909633</v>
      </c>
      <c r="BJ25">
        <f t="shared" si="10"/>
        <v>-1.4215991191034097E-2</v>
      </c>
      <c r="BK25">
        <f t="shared" si="10"/>
        <v>0.33882071316301754</v>
      </c>
      <c r="BU25" t="str">
        <f t="shared" si="25"/>
        <v>C6</v>
      </c>
      <c r="BV25" t="s">
        <v>239</v>
      </c>
      <c r="BW25">
        <v>5997.9629875483497</v>
      </c>
      <c r="BX25">
        <v>-6.8372000000000002E-2</v>
      </c>
      <c r="BY25">
        <v>-0.107345</v>
      </c>
      <c r="BZ25">
        <v>-2.6110999999999999E-2</v>
      </c>
      <c r="CA25">
        <v>5997.9629875483497</v>
      </c>
      <c r="CB25">
        <f t="shared" si="19"/>
        <v>-6.399643569842714E-2</v>
      </c>
      <c r="CC25">
        <f t="shared" si="19"/>
        <v>-9.6939074994694507E-2</v>
      </c>
      <c r="CD25">
        <f t="shared" si="19"/>
        <v>-2.5446564747868407E-2</v>
      </c>
      <c r="CS25" t="s">
        <v>228</v>
      </c>
      <c r="CT25" t="s">
        <v>233</v>
      </c>
      <c r="CU25">
        <v>107446.36429865799</v>
      </c>
      <c r="CV25">
        <v>6.7843000000000001E-2</v>
      </c>
      <c r="CW25">
        <v>-3.8795999999999997E-2</v>
      </c>
      <c r="CX25">
        <v>0.19101000000000001</v>
      </c>
      <c r="DB25" t="s">
        <v>228</v>
      </c>
      <c r="DC25" t="s">
        <v>233</v>
      </c>
      <c r="DD25">
        <f t="shared" si="13"/>
        <v>11.584747065282825</v>
      </c>
      <c r="DE25">
        <f t="shared" si="14"/>
        <v>7.2780658193845021E-2</v>
      </c>
      <c r="DF25">
        <f t="shared" si="14"/>
        <v>-3.7347082584068478E-2</v>
      </c>
      <c r="DG25">
        <f t="shared" si="14"/>
        <v>0.23610922261090991</v>
      </c>
      <c r="DP25" t="s">
        <v>246</v>
      </c>
      <c r="DQ25" t="s">
        <v>247</v>
      </c>
      <c r="DR25">
        <v>894.25276068905703</v>
      </c>
      <c r="DS25">
        <v>7.3728000000000002E-2</v>
      </c>
      <c r="DT25">
        <v>-3.9456999999999999E-2</v>
      </c>
      <c r="DU25">
        <v>0.19257199999999999</v>
      </c>
      <c r="DV25">
        <v>894.25276068905703</v>
      </c>
      <c r="DW25">
        <f t="shared" si="15"/>
        <v>7.9596490015891669E-2</v>
      </c>
      <c r="DX25">
        <f t="shared" si="15"/>
        <v>-3.7959242181254245E-2</v>
      </c>
      <c r="DY25">
        <f t="shared" si="15"/>
        <v>0.23850052264722055</v>
      </c>
    </row>
    <row r="26" spans="2:132" x14ac:dyDescent="0.2">
      <c r="B26" t="s">
        <v>227</v>
      </c>
      <c r="C26" t="s">
        <v>252</v>
      </c>
      <c r="D26">
        <v>178106.47644878001</v>
      </c>
      <c r="E26">
        <v>0.183056</v>
      </c>
      <c r="F26">
        <v>1.1709999999999999E-3</v>
      </c>
      <c r="G26">
        <v>0.109046</v>
      </c>
      <c r="J26" t="s">
        <v>227</v>
      </c>
      <c r="K26" t="s">
        <v>252</v>
      </c>
      <c r="L26">
        <v>178106.47644878001</v>
      </c>
      <c r="M26">
        <v>0.183056</v>
      </c>
      <c r="N26">
        <v>1.1709999999999999E-3</v>
      </c>
      <c r="O26">
        <v>0.109046</v>
      </c>
      <c r="P26">
        <f t="shared" si="4"/>
        <v>12.090136832731025</v>
      </c>
      <c r="Q26">
        <f t="shared" si="5"/>
        <v>0.22407411034293659</v>
      </c>
      <c r="R26">
        <f t="shared" si="5"/>
        <v>1.1723728486057172E-3</v>
      </c>
      <c r="S26">
        <f t="shared" si="5"/>
        <v>0.12239240185239642</v>
      </c>
      <c r="V26" t="s">
        <v>302</v>
      </c>
      <c r="W26">
        <v>2.1700000000000001E-2</v>
      </c>
      <c r="X26">
        <f t="shared" si="27"/>
        <v>46.082949308755758</v>
      </c>
      <c r="Y26">
        <f t="shared" si="28"/>
        <v>7.3343291747417201</v>
      </c>
      <c r="Z26">
        <v>17.631485610425226</v>
      </c>
      <c r="AC26" t="s">
        <v>232</v>
      </c>
      <c r="AD26" t="s">
        <v>233</v>
      </c>
      <c r="AE26">
        <v>1019.34145407709</v>
      </c>
      <c r="AF26">
        <v>-9.5250000000000001E-2</v>
      </c>
      <c r="AG26">
        <v>-0.139518</v>
      </c>
      <c r="AH26" t="s">
        <v>195</v>
      </c>
      <c r="AI26">
        <v>1019.34145407709</v>
      </c>
      <c r="AJ26">
        <f t="shared" si="6"/>
        <v>-8.6966446016891116E-2</v>
      </c>
      <c r="AK26">
        <f t="shared" si="6"/>
        <v>-0.12243597731672515</v>
      </c>
      <c r="AT26" t="s">
        <v>228</v>
      </c>
      <c r="AU26" t="s">
        <v>229</v>
      </c>
      <c r="AV26">
        <v>1022.22208937197</v>
      </c>
      <c r="AW26">
        <v>4.2243000000000003E-2</v>
      </c>
      <c r="AX26">
        <v>-4.0759999999999998E-2</v>
      </c>
      <c r="AY26">
        <v>0.16855500000000001</v>
      </c>
      <c r="BB26" t="s">
        <v>228</v>
      </c>
      <c r="BC26" t="s">
        <v>229</v>
      </c>
      <c r="BD26">
        <v>1022.22208937197</v>
      </c>
      <c r="BE26">
        <v>4.2243000000000003E-2</v>
      </c>
      <c r="BF26">
        <v>-4.0759999999999998E-2</v>
      </c>
      <c r="BG26">
        <v>0.16855500000000001</v>
      </c>
      <c r="BH26">
        <f t="shared" si="9"/>
        <v>6.9297340557387006</v>
      </c>
      <c r="BI26">
        <f t="shared" si="10"/>
        <v>4.4106177245376438E-2</v>
      </c>
      <c r="BJ26">
        <f t="shared" si="10"/>
        <v>-3.9163688074099701E-2</v>
      </c>
      <c r="BK26">
        <f t="shared" si="10"/>
        <v>0.20272537570133925</v>
      </c>
      <c r="BU26" t="s">
        <v>233</v>
      </c>
      <c r="BV26" t="s">
        <v>234</v>
      </c>
      <c r="BW26">
        <v>475.85712141355998</v>
      </c>
      <c r="BX26">
        <v>9.3307000000000001E-2</v>
      </c>
      <c r="BY26">
        <v>-3.1833E-2</v>
      </c>
      <c r="BZ26">
        <v>0.19564899999999999</v>
      </c>
      <c r="CA26">
        <v>475.85712141355998</v>
      </c>
      <c r="CB26">
        <f t="shared" si="19"/>
        <v>0.10290914344767192</v>
      </c>
      <c r="CC26">
        <f t="shared" si="19"/>
        <v>-3.0850922581464248E-2</v>
      </c>
      <c r="CD26">
        <f t="shared" si="19"/>
        <v>0.24323833749196555</v>
      </c>
      <c r="CS26" t="s">
        <v>228</v>
      </c>
      <c r="CT26" t="s">
        <v>236</v>
      </c>
      <c r="CU26">
        <v>110405.70465786599</v>
      </c>
      <c r="CV26">
        <v>-7.3309999999999998E-3</v>
      </c>
      <c r="CW26">
        <v>-7.2214E-2</v>
      </c>
      <c r="CX26">
        <v>0.110863</v>
      </c>
      <c r="DB26" t="s">
        <v>228</v>
      </c>
      <c r="DC26" t="s">
        <v>236</v>
      </c>
      <c r="DD26">
        <f t="shared" si="13"/>
        <v>11.611917084115746</v>
      </c>
      <c r="DE26">
        <f t="shared" si="14"/>
        <v>-7.2776475656958833E-3</v>
      </c>
      <c r="DF26">
        <f t="shared" si="14"/>
        <v>-6.735036102867524E-2</v>
      </c>
      <c r="DG26">
        <f t="shared" si="14"/>
        <v>0.12468607200015297</v>
      </c>
      <c r="DP26" t="s">
        <v>246</v>
      </c>
      <c r="DQ26" t="s">
        <v>250</v>
      </c>
      <c r="DR26">
        <v>4763.5836299995799</v>
      </c>
      <c r="DS26">
        <v>0.17772199999999999</v>
      </c>
      <c r="DT26">
        <v>-6.6177E-2</v>
      </c>
      <c r="DU26">
        <v>0.41075600000000001</v>
      </c>
      <c r="DV26">
        <v>4763.5836299995799</v>
      </c>
      <c r="DW26">
        <f t="shared" si="15"/>
        <v>0.21613371633437836</v>
      </c>
      <c r="DX26">
        <f t="shared" si="15"/>
        <v>-6.2069431248282417E-2</v>
      </c>
      <c r="DY26">
        <f t="shared" si="15"/>
        <v>0.6970898303589006</v>
      </c>
    </row>
    <row r="27" spans="2:132" x14ac:dyDescent="0.2">
      <c r="B27" t="s">
        <v>227</v>
      </c>
      <c r="C27" t="s">
        <v>253</v>
      </c>
      <c r="D27">
        <v>178844.817115285</v>
      </c>
      <c r="E27">
        <v>4.0633000000000002E-2</v>
      </c>
      <c r="F27">
        <v>-0.25193399999999999</v>
      </c>
      <c r="G27">
        <v>0.59575</v>
      </c>
      <c r="J27" t="s">
        <v>227</v>
      </c>
      <c r="K27" t="s">
        <v>253</v>
      </c>
      <c r="L27">
        <v>178844.817115285</v>
      </c>
      <c r="M27">
        <v>4.0633000000000002E-2</v>
      </c>
      <c r="N27">
        <v>-0.25193399999999999</v>
      </c>
      <c r="O27">
        <v>0.59575</v>
      </c>
      <c r="P27">
        <f t="shared" si="4"/>
        <v>12.09427376532002</v>
      </c>
      <c r="Q27">
        <f t="shared" si="5"/>
        <v>4.2353968814853968E-2</v>
      </c>
      <c r="R27">
        <f t="shared" si="5"/>
        <v>-0.20123584789613511</v>
      </c>
      <c r="S27">
        <f t="shared" si="5"/>
        <v>1.4737167594310452</v>
      </c>
      <c r="AC27" t="s">
        <v>232</v>
      </c>
      <c r="AD27" t="s">
        <v>234</v>
      </c>
      <c r="AE27">
        <v>1474.41819033814</v>
      </c>
      <c r="AF27">
        <v>2.6849999999999999E-2</v>
      </c>
      <c r="AG27">
        <v>-7.3413999999999993E-2</v>
      </c>
      <c r="AH27" t="s">
        <v>195</v>
      </c>
      <c r="AI27">
        <v>1474.41819033814</v>
      </c>
      <c r="AJ27">
        <f t="shared" si="6"/>
        <v>2.7590813338128756E-2</v>
      </c>
      <c r="AK27">
        <f t="shared" si="6"/>
        <v>-6.8392996551190854E-2</v>
      </c>
      <c r="AT27" t="str">
        <f t="shared" ref="AT27:AT48" si="29">AT26</f>
        <v>A2</v>
      </c>
      <c r="AU27" t="s">
        <v>230</v>
      </c>
      <c r="AV27">
        <v>105428.03798800299</v>
      </c>
      <c r="AW27">
        <v>0.13905000000000001</v>
      </c>
      <c r="AX27">
        <v>-1.7321E-2</v>
      </c>
      <c r="AY27">
        <v>0.34400199999999997</v>
      </c>
      <c r="BB27" t="str">
        <f t="shared" ref="BB27:BB48" si="30">BB26</f>
        <v>A2</v>
      </c>
      <c r="BC27" t="s">
        <v>230</v>
      </c>
      <c r="BD27">
        <v>105428.03798800299</v>
      </c>
      <c r="BE27">
        <v>0.13905000000000001</v>
      </c>
      <c r="BF27">
        <v>-1.7321E-2</v>
      </c>
      <c r="BG27">
        <v>0.34400199999999997</v>
      </c>
      <c r="BH27">
        <f t="shared" si="9"/>
        <v>11.565783894780107</v>
      </c>
      <c r="BI27">
        <f t="shared" si="10"/>
        <v>0.16150763691271272</v>
      </c>
      <c r="BJ27">
        <f t="shared" si="10"/>
        <v>-1.7026091076464557E-2</v>
      </c>
      <c r="BK27">
        <f t="shared" si="10"/>
        <v>0.52439489144783968</v>
      </c>
      <c r="BU27" t="str">
        <f t="shared" ref="BU27:BU30" si="31">BU26</f>
        <v>C7</v>
      </c>
      <c r="BV27" t="s">
        <v>235</v>
      </c>
      <c r="BW27">
        <v>2604.6112953759498</v>
      </c>
      <c r="BX27">
        <v>5.9211E-2</v>
      </c>
      <c r="BY27">
        <v>-0.15212300000000001</v>
      </c>
      <c r="BZ27">
        <v>0.22190399999999999</v>
      </c>
      <c r="CA27">
        <v>2604.6112953759498</v>
      </c>
      <c r="CB27">
        <f t="shared" si="19"/>
        <v>6.2937598122427024E-2</v>
      </c>
      <c r="CC27">
        <f t="shared" si="19"/>
        <v>-0.13203711756470446</v>
      </c>
      <c r="CD27">
        <f t="shared" si="19"/>
        <v>0.28518846003577963</v>
      </c>
      <c r="CS27" t="s">
        <v>228</v>
      </c>
      <c r="CT27" t="s">
        <v>239</v>
      </c>
      <c r="CU27">
        <v>112431.785016515</v>
      </c>
      <c r="CV27">
        <v>0.101558</v>
      </c>
      <c r="CW27">
        <v>-7.4189000000000005E-2</v>
      </c>
      <c r="CX27">
        <v>0.34876299999999999</v>
      </c>
      <c r="DB27" t="s">
        <v>228</v>
      </c>
      <c r="DC27" t="s">
        <v>239</v>
      </c>
      <c r="DD27">
        <f t="shared" si="13"/>
        <v>11.63010196131007</v>
      </c>
      <c r="DE27">
        <f t="shared" si="14"/>
        <v>0.11303790339276214</v>
      </c>
      <c r="DF27">
        <f t="shared" si="14"/>
        <v>-6.9065127272761123E-2</v>
      </c>
      <c r="DG27">
        <f t="shared" si="14"/>
        <v>0.53553928907601989</v>
      </c>
      <c r="DP27" t="s">
        <v>246</v>
      </c>
      <c r="DQ27" t="s">
        <v>251</v>
      </c>
      <c r="DR27">
        <v>5202.3199632471596</v>
      </c>
      <c r="DS27">
        <v>-5.5909999999999996E-3</v>
      </c>
      <c r="DT27">
        <v>-0.11983199999999999</v>
      </c>
      <c r="DU27">
        <v>8.6562E-2</v>
      </c>
      <c r="DV27">
        <v>5202.3199632471596</v>
      </c>
      <c r="DW27">
        <f t="shared" si="15"/>
        <v>-5.5599145179302525E-3</v>
      </c>
      <c r="DX27">
        <f t="shared" si="15"/>
        <v>-0.10700890847912901</v>
      </c>
      <c r="DY27">
        <f t="shared" si="15"/>
        <v>9.4765052472088968E-2</v>
      </c>
    </row>
    <row r="28" spans="2:132" x14ac:dyDescent="0.2">
      <c r="B28" t="s">
        <v>227</v>
      </c>
      <c r="C28" t="s">
        <v>254</v>
      </c>
      <c r="D28">
        <v>179814.607751984</v>
      </c>
      <c r="E28">
        <v>8.0696000000000004E-2</v>
      </c>
      <c r="F28">
        <v>-9.6588999999999994E-2</v>
      </c>
      <c r="G28">
        <v>0.41283900000000001</v>
      </c>
      <c r="J28" t="s">
        <v>227</v>
      </c>
      <c r="K28" t="s">
        <v>254</v>
      </c>
      <c r="L28">
        <v>179814.607751984</v>
      </c>
      <c r="M28">
        <v>8.0696000000000004E-2</v>
      </c>
      <c r="N28">
        <v>-9.6588999999999994E-2</v>
      </c>
      <c r="O28">
        <v>0.41283900000000001</v>
      </c>
      <c r="P28">
        <f t="shared" si="4"/>
        <v>12.099681642168804</v>
      </c>
      <c r="Q28">
        <f t="shared" si="5"/>
        <v>8.7779450540843948E-2</v>
      </c>
      <c r="R28">
        <f t="shared" si="5"/>
        <v>-8.8081313965396327E-2</v>
      </c>
      <c r="S28">
        <f t="shared" si="5"/>
        <v>0.7031103905061814</v>
      </c>
      <c r="W28" t="s">
        <v>265</v>
      </c>
      <c r="X28" t="s">
        <v>267</v>
      </c>
      <c r="Y28" t="s">
        <v>268</v>
      </c>
      <c r="Z28" t="s">
        <v>277</v>
      </c>
      <c r="AC28" t="s">
        <v>232</v>
      </c>
      <c r="AD28" t="s">
        <v>235</v>
      </c>
      <c r="AE28">
        <v>3479.4230843632599</v>
      </c>
      <c r="AF28">
        <v>3.0360000000000002E-2</v>
      </c>
      <c r="AG28">
        <v>-0.20933099999999999</v>
      </c>
      <c r="AH28" t="s">
        <v>195</v>
      </c>
      <c r="AI28">
        <v>3479.4230843632599</v>
      </c>
      <c r="AJ28">
        <f t="shared" si="6"/>
        <v>3.131058949713296E-2</v>
      </c>
      <c r="AK28">
        <f t="shared" si="6"/>
        <v>-0.17309653023035049</v>
      </c>
      <c r="AT28" t="str">
        <f t="shared" si="29"/>
        <v>A2</v>
      </c>
      <c r="AU28" t="s">
        <v>231</v>
      </c>
      <c r="AV28">
        <v>106073.612727199</v>
      </c>
      <c r="AW28">
        <v>2.9349E-2</v>
      </c>
      <c r="AX28">
        <v>-4.9461999999999999E-2</v>
      </c>
      <c r="AY28">
        <v>0.12149699999999999</v>
      </c>
      <c r="BB28" t="str">
        <f t="shared" si="30"/>
        <v>A2</v>
      </c>
      <c r="BC28" t="s">
        <v>231</v>
      </c>
      <c r="BD28">
        <v>106073.612727199</v>
      </c>
      <c r="BE28">
        <v>2.9349E-2</v>
      </c>
      <c r="BF28">
        <v>-4.9461999999999999E-2</v>
      </c>
      <c r="BG28">
        <v>0.12149699999999999</v>
      </c>
      <c r="BH28">
        <f t="shared" si="9"/>
        <v>11.571888591759212</v>
      </c>
      <c r="BI28">
        <f t="shared" si="10"/>
        <v>3.0236408348623758E-2</v>
      </c>
      <c r="BJ28">
        <f t="shared" si="10"/>
        <v>-4.7130815598849699E-2</v>
      </c>
      <c r="BK28">
        <f t="shared" si="10"/>
        <v>0.13830003995433138</v>
      </c>
      <c r="BU28" t="str">
        <f t="shared" si="31"/>
        <v>C7</v>
      </c>
      <c r="BV28" t="s">
        <v>236</v>
      </c>
      <c r="BW28">
        <v>3013.72228315749</v>
      </c>
      <c r="BX28">
        <v>1.4244E-2</v>
      </c>
      <c r="BY28">
        <v>-7.4446999999999999E-2</v>
      </c>
      <c r="BZ28">
        <v>0.11755699999999999</v>
      </c>
      <c r="CA28">
        <v>3013.72228315749</v>
      </c>
      <c r="CB28">
        <f t="shared" si="19"/>
        <v>1.4449823282840784E-2</v>
      </c>
      <c r="CC28">
        <f t="shared" si="19"/>
        <v>-6.9288666635022492E-2</v>
      </c>
      <c r="CD28">
        <f t="shared" si="19"/>
        <v>0.1332176695831912</v>
      </c>
      <c r="CS28" t="s">
        <v>228</v>
      </c>
      <c r="CT28" t="s">
        <v>243</v>
      </c>
      <c r="CU28">
        <v>171551.23724998301</v>
      </c>
      <c r="CV28">
        <v>1.2624E-2</v>
      </c>
      <c r="CW28">
        <v>-6.6638000000000003E-2</v>
      </c>
      <c r="CX28">
        <v>0.13713600000000001</v>
      </c>
      <c r="DB28" t="s">
        <v>228</v>
      </c>
      <c r="DC28" t="s">
        <v>243</v>
      </c>
      <c r="DD28">
        <f t="shared" si="13"/>
        <v>12.052637260443525</v>
      </c>
      <c r="DE28">
        <f t="shared" si="14"/>
        <v>1.27854029265447E-2</v>
      </c>
      <c r="DF28">
        <f t="shared" si="14"/>
        <v>-6.2474804010357779E-2</v>
      </c>
      <c r="DG28">
        <f t="shared" si="14"/>
        <v>0.15893118730182279</v>
      </c>
      <c r="DP28" t="s">
        <v>246</v>
      </c>
      <c r="DQ28" t="s">
        <v>252</v>
      </c>
      <c r="DR28">
        <v>5657.8872381835199</v>
      </c>
      <c r="DS28">
        <v>7.1263999999999994E-2</v>
      </c>
      <c r="DT28">
        <v>-6.5486000000000003E-2</v>
      </c>
      <c r="DU28">
        <v>0.14905099999999999</v>
      </c>
      <c r="DV28">
        <v>5657.8872381835199</v>
      </c>
      <c r="DW28">
        <f t="shared" si="15"/>
        <v>7.6732246838714116E-2</v>
      </c>
      <c r="DX28">
        <f t="shared" si="15"/>
        <v>-6.1461154815736677E-2</v>
      </c>
      <c r="DY28">
        <f t="shared" si="15"/>
        <v>0.17515855826847437</v>
      </c>
    </row>
    <row r="29" spans="2:132" x14ac:dyDescent="0.2">
      <c r="B29" t="s">
        <v>227</v>
      </c>
      <c r="C29" t="s">
        <v>255</v>
      </c>
      <c r="D29">
        <v>65268.678690471403</v>
      </c>
      <c r="E29">
        <v>6.9087999999999997E-2</v>
      </c>
      <c r="F29">
        <v>-7.3731000000000005E-2</v>
      </c>
      <c r="G29">
        <v>0.34876299999999999</v>
      </c>
      <c r="J29" t="s">
        <v>227</v>
      </c>
      <c r="K29" t="s">
        <v>255</v>
      </c>
      <c r="L29">
        <v>65268.678690471403</v>
      </c>
      <c r="M29">
        <v>6.9087999999999997E-2</v>
      </c>
      <c r="N29">
        <v>-7.3731000000000005E-2</v>
      </c>
      <c r="O29">
        <v>0.34876299999999999</v>
      </c>
      <c r="P29">
        <f t="shared" si="4"/>
        <v>11.086267547674876</v>
      </c>
      <c r="Q29">
        <f t="shared" si="5"/>
        <v>7.4215393076896632E-2</v>
      </c>
      <c r="R29">
        <f t="shared" si="5"/>
        <v>-6.8668036966428286E-2</v>
      </c>
      <c r="S29">
        <f t="shared" si="5"/>
        <v>0.53553928907601989</v>
      </c>
      <c r="V29" t="s">
        <v>301</v>
      </c>
      <c r="W29">
        <v>2.7000000000000001E-3</v>
      </c>
      <c r="X29">
        <f>1/W29</f>
        <v>370.37037037037032</v>
      </c>
      <c r="Y29">
        <f>1/(2*PI()*W29)</f>
        <v>58.946275219220496</v>
      </c>
      <c r="Z29">
        <v>87.907042826382764</v>
      </c>
      <c r="AC29" t="s">
        <v>232</v>
      </c>
      <c r="AD29" t="s">
        <v>236</v>
      </c>
      <c r="AE29">
        <v>3996.6447177601299</v>
      </c>
      <c r="AF29">
        <v>-1.4879E-2</v>
      </c>
      <c r="AG29">
        <v>-0.11136799999999999</v>
      </c>
      <c r="AH29" t="s">
        <v>195</v>
      </c>
      <c r="AI29">
        <v>3996.6447177601299</v>
      </c>
      <c r="AJ29">
        <f t="shared" si="6"/>
        <v>-1.4660861048459962E-2</v>
      </c>
      <c r="AK29">
        <f t="shared" si="6"/>
        <v>-0.10020803190302402</v>
      </c>
      <c r="AT29" t="str">
        <f t="shared" si="29"/>
        <v>A2</v>
      </c>
      <c r="AU29" t="s">
        <v>232</v>
      </c>
      <c r="AV29">
        <v>106434.04354810499</v>
      </c>
      <c r="AW29">
        <v>9.3419000000000002E-2</v>
      </c>
      <c r="AX29">
        <v>-3.1418000000000001E-2</v>
      </c>
      <c r="AY29">
        <v>0.27223199999999997</v>
      </c>
      <c r="BB29" t="str">
        <f t="shared" si="30"/>
        <v>A2</v>
      </c>
      <c r="BC29" t="s">
        <v>232</v>
      </c>
      <c r="BD29">
        <v>106434.04354810499</v>
      </c>
      <c r="BE29">
        <v>9.3419000000000002E-2</v>
      </c>
      <c r="BF29">
        <v>-3.1418000000000001E-2</v>
      </c>
      <c r="BG29">
        <v>0.27223199999999997</v>
      </c>
      <c r="BH29">
        <f t="shared" si="9"/>
        <v>11.575280762872866</v>
      </c>
      <c r="BI29">
        <f t="shared" si="10"/>
        <v>0.10304539803944711</v>
      </c>
      <c r="BJ29">
        <f t="shared" si="10"/>
        <v>-3.0460977023864237E-2</v>
      </c>
      <c r="BK29">
        <f t="shared" si="10"/>
        <v>0.37406426223741629</v>
      </c>
      <c r="BU29" t="str">
        <f t="shared" si="31"/>
        <v>C7</v>
      </c>
      <c r="BV29" t="s">
        <v>238</v>
      </c>
      <c r="BW29">
        <v>3660.9616223063499</v>
      </c>
      <c r="BX29">
        <v>7.7205999999999997E-2</v>
      </c>
      <c r="BY29">
        <v>-0.11611299999999999</v>
      </c>
      <c r="BZ29">
        <v>0.28751900000000002</v>
      </c>
      <c r="CA29">
        <v>3660.9616223063499</v>
      </c>
      <c r="CB29">
        <f t="shared" si="19"/>
        <v>8.3665476801973129E-2</v>
      </c>
      <c r="CC29">
        <f t="shared" si="19"/>
        <v>-0.10403337296492381</v>
      </c>
      <c r="CD29">
        <f t="shared" si="19"/>
        <v>0.40354619982848672</v>
      </c>
      <c r="CS29" t="s">
        <v>228</v>
      </c>
      <c r="CT29" t="s">
        <v>246</v>
      </c>
      <c r="CU29">
        <v>172375.08295574499</v>
      </c>
      <c r="CV29">
        <v>0.10256800000000001</v>
      </c>
      <c r="CW29">
        <v>-2.5548000000000001E-2</v>
      </c>
      <c r="CX29">
        <v>0.23263900000000001</v>
      </c>
      <c r="DB29" t="s">
        <v>228</v>
      </c>
      <c r="DC29" t="s">
        <v>246</v>
      </c>
      <c r="DD29">
        <f t="shared" si="13"/>
        <v>12.05742809634709</v>
      </c>
      <c r="DE29">
        <f t="shared" si="14"/>
        <v>0.11429055349040373</v>
      </c>
      <c r="DF29">
        <f t="shared" si="14"/>
        <v>-2.4911559478444697E-2</v>
      </c>
      <c r="DG29">
        <f t="shared" si="14"/>
        <v>0.30316760950843219</v>
      </c>
      <c r="DP29" t="s">
        <v>247</v>
      </c>
      <c r="DQ29" t="s">
        <v>250</v>
      </c>
      <c r="DR29">
        <v>4293.5706585544804</v>
      </c>
      <c r="DS29">
        <v>0.19039500000000001</v>
      </c>
      <c r="DT29">
        <v>4.3070000000000001E-3</v>
      </c>
      <c r="DU29">
        <v>0.39610899999999999</v>
      </c>
      <c r="DV29">
        <v>4293.5706585544804</v>
      </c>
      <c r="DW29">
        <f t="shared" si="15"/>
        <v>0.23517023733796111</v>
      </c>
      <c r="DX29">
        <f t="shared" si="15"/>
        <v>4.3256304905226811E-3</v>
      </c>
      <c r="DY29">
        <f t="shared" si="15"/>
        <v>0.65592797375685352</v>
      </c>
    </row>
    <row r="30" spans="2:132" x14ac:dyDescent="0.2">
      <c r="B30" t="s">
        <v>227</v>
      </c>
      <c r="C30" t="s">
        <v>256</v>
      </c>
      <c r="D30">
        <v>65675.6729542986</v>
      </c>
      <c r="E30">
        <v>3.9317999999999999E-2</v>
      </c>
      <c r="F30">
        <v>-3.7559000000000002E-2</v>
      </c>
      <c r="G30">
        <v>0.721271</v>
      </c>
      <c r="J30" t="s">
        <v>227</v>
      </c>
      <c r="K30" t="s">
        <v>256</v>
      </c>
      <c r="L30">
        <v>65675.6729542986</v>
      </c>
      <c r="M30">
        <v>3.9317999999999999E-2</v>
      </c>
      <c r="N30">
        <v>-3.7559000000000002E-2</v>
      </c>
      <c r="O30">
        <v>0.721271</v>
      </c>
      <c r="P30">
        <f t="shared" si="4"/>
        <v>11.0924838612359</v>
      </c>
      <c r="Q30">
        <f t="shared" si="5"/>
        <v>4.0927174653006923E-2</v>
      </c>
      <c r="R30">
        <f t="shared" si="5"/>
        <v>-3.6199387215570394E-2</v>
      </c>
      <c r="S30">
        <f t="shared" si="5"/>
        <v>2.5877142313860415</v>
      </c>
      <c r="U30" t="s">
        <v>299</v>
      </c>
      <c r="V30" t="s">
        <v>300</v>
      </c>
      <c r="W30">
        <v>3.8999999999999998E-3</v>
      </c>
      <c r="X30">
        <f t="shared" ref="X30:X31" si="32">1/W30</f>
        <v>256.41025641025641</v>
      </c>
      <c r="Y30">
        <f t="shared" ref="Y30:Y31" si="33">1/(2*PI()*W30)</f>
        <v>40.808959767152658</v>
      </c>
      <c r="Z30">
        <v>87.907042826382764</v>
      </c>
      <c r="AC30" t="s">
        <v>232</v>
      </c>
      <c r="AD30" t="s">
        <v>237</v>
      </c>
      <c r="AE30">
        <v>4011.3495235394198</v>
      </c>
      <c r="AF30">
        <v>3.8502000000000002E-2</v>
      </c>
      <c r="AG30">
        <v>-0.18257599999999999</v>
      </c>
      <c r="AH30" t="s">
        <v>195</v>
      </c>
      <c r="AI30">
        <v>4011.3495235394198</v>
      </c>
      <c r="AJ30">
        <f t="shared" si="6"/>
        <v>4.0043765041632956E-2</v>
      </c>
      <c r="AK30">
        <f t="shared" si="6"/>
        <v>-0.1543883860318491</v>
      </c>
      <c r="AT30" t="str">
        <f t="shared" si="29"/>
        <v>A2</v>
      </c>
      <c r="AU30" t="s">
        <v>233</v>
      </c>
      <c r="AV30">
        <v>107446.36429865799</v>
      </c>
      <c r="AW30">
        <v>6.7843000000000001E-2</v>
      </c>
      <c r="AX30">
        <v>-4.0568E-2</v>
      </c>
      <c r="AY30">
        <v>0.19101000000000001</v>
      </c>
      <c r="BB30" t="str">
        <f t="shared" si="30"/>
        <v>A2</v>
      </c>
      <c r="BC30" t="s">
        <v>233</v>
      </c>
      <c r="BD30">
        <v>107446.36429865799</v>
      </c>
      <c r="BE30">
        <v>6.7843000000000001E-2</v>
      </c>
      <c r="BF30">
        <v>-4.0568E-2</v>
      </c>
      <c r="BG30">
        <v>0.19101000000000001</v>
      </c>
      <c r="BH30">
        <f t="shared" si="9"/>
        <v>11.584747065282825</v>
      </c>
      <c r="BI30">
        <f t="shared" si="10"/>
        <v>7.2780658193845021E-2</v>
      </c>
      <c r="BJ30">
        <f t="shared" si="10"/>
        <v>-3.8986399735529059E-2</v>
      </c>
      <c r="BK30">
        <f t="shared" si="10"/>
        <v>0.23610922261090991</v>
      </c>
      <c r="BU30" t="str">
        <f t="shared" si="31"/>
        <v>C7</v>
      </c>
      <c r="BV30" t="s">
        <v>239</v>
      </c>
      <c r="BW30">
        <v>4988.4752179398401</v>
      </c>
      <c r="BX30">
        <v>-2.8233000000000001E-2</v>
      </c>
      <c r="BY30">
        <v>-9.6880999999999995E-2</v>
      </c>
      <c r="BZ30">
        <v>3.6126999999999999E-2</v>
      </c>
      <c r="CA30">
        <v>4988.4752179398401</v>
      </c>
      <c r="CB30">
        <f t="shared" si="19"/>
        <v>-2.7457784373775208E-2</v>
      </c>
      <c r="CC30">
        <f t="shared" si="19"/>
        <v>-8.8324075264317639E-2</v>
      </c>
      <c r="CD30">
        <f t="shared" si="19"/>
        <v>3.7481078938822854E-2</v>
      </c>
      <c r="CS30" t="s">
        <v>228</v>
      </c>
      <c r="CT30" t="s">
        <v>247</v>
      </c>
      <c r="CU30">
        <v>173071.73005433299</v>
      </c>
      <c r="CV30">
        <v>3.4847000000000003E-2</v>
      </c>
      <c r="CW30">
        <v>-6.2571000000000002E-2</v>
      </c>
      <c r="CX30">
        <v>0.19072700000000001</v>
      </c>
      <c r="DB30" t="s">
        <v>228</v>
      </c>
      <c r="DC30" t="s">
        <v>247</v>
      </c>
      <c r="DD30">
        <f t="shared" si="13"/>
        <v>12.061461412138412</v>
      </c>
      <c r="DE30">
        <f t="shared" si="14"/>
        <v>3.6105156384531781E-2</v>
      </c>
      <c r="DF30">
        <f t="shared" si="14"/>
        <v>-5.8886417942895113E-2</v>
      </c>
      <c r="DG30">
        <f t="shared" si="14"/>
        <v>0.23567695944384651</v>
      </c>
      <c r="DP30" t="s">
        <v>247</v>
      </c>
      <c r="DQ30" t="s">
        <v>251</v>
      </c>
      <c r="DR30">
        <v>4765.9862567993196</v>
      </c>
      <c r="DS30">
        <v>-4.2167999999999997E-2</v>
      </c>
      <c r="DT30">
        <v>-0.10666100000000001</v>
      </c>
      <c r="DU30">
        <v>1.1918E-2</v>
      </c>
      <c r="DV30">
        <v>4765.9862567993196</v>
      </c>
      <c r="DW30">
        <f t="shared" si="15"/>
        <v>-4.0461806541747587E-2</v>
      </c>
      <c r="DX30">
        <f t="shared" si="15"/>
        <v>-9.6380915203481479E-2</v>
      </c>
      <c r="DY30">
        <f t="shared" si="15"/>
        <v>1.2061751959857583E-2</v>
      </c>
    </row>
    <row r="31" spans="2:132" x14ac:dyDescent="0.2">
      <c r="B31" t="s">
        <v>227</v>
      </c>
      <c r="C31" t="s">
        <v>257</v>
      </c>
      <c r="D31">
        <v>66130.095879258995</v>
      </c>
      <c r="E31">
        <v>7.5967999999999994E-2</v>
      </c>
      <c r="F31">
        <v>-1.6615999999999999E-2</v>
      </c>
      <c r="G31">
        <v>0.58757999999999999</v>
      </c>
      <c r="J31" t="s">
        <v>227</v>
      </c>
      <c r="K31" t="s">
        <v>257</v>
      </c>
      <c r="L31">
        <v>66130.095879258995</v>
      </c>
      <c r="M31">
        <v>7.5967999999999994E-2</v>
      </c>
      <c r="N31">
        <v>-1.6615999999999999E-2</v>
      </c>
      <c r="O31">
        <v>0.58757999999999999</v>
      </c>
      <c r="P31">
        <f t="shared" si="4"/>
        <v>11.099379230527918</v>
      </c>
      <c r="Q31">
        <f t="shared" si="5"/>
        <v>8.2213602992104159E-2</v>
      </c>
      <c r="R31">
        <f t="shared" si="5"/>
        <v>-1.6344421099018704E-2</v>
      </c>
      <c r="S31">
        <f t="shared" si="5"/>
        <v>1.4247126715484215</v>
      </c>
      <c r="V31" t="s">
        <v>302</v>
      </c>
      <c r="W31">
        <v>2.1700000000000001E-2</v>
      </c>
      <c r="X31">
        <f t="shared" si="32"/>
        <v>46.082949308755758</v>
      </c>
      <c r="Y31">
        <f t="shared" si="33"/>
        <v>7.3343291747417201</v>
      </c>
      <c r="Z31">
        <v>87.907042826382764</v>
      </c>
      <c r="AC31" t="s">
        <v>232</v>
      </c>
      <c r="AD31" t="s">
        <v>238</v>
      </c>
      <c r="AE31">
        <v>4668.4439591795399</v>
      </c>
      <c r="AF31">
        <v>7.4302000000000007E-2</v>
      </c>
      <c r="AG31">
        <v>-0.12969</v>
      </c>
      <c r="AH31" t="s">
        <v>195</v>
      </c>
      <c r="AI31">
        <v>4668.4439591795399</v>
      </c>
      <c r="AJ31">
        <f t="shared" si="6"/>
        <v>8.0265918258438498E-2</v>
      </c>
      <c r="AK31">
        <f t="shared" si="6"/>
        <v>-0.11480140569536774</v>
      </c>
      <c r="AT31" t="str">
        <f t="shared" si="29"/>
        <v>A2</v>
      </c>
      <c r="AU31" t="s">
        <v>234</v>
      </c>
      <c r="AV31">
        <v>107908.447143863</v>
      </c>
      <c r="AW31">
        <v>0.182726</v>
      </c>
      <c r="AX31">
        <v>-0.112252</v>
      </c>
      <c r="AY31">
        <v>0.51803900000000003</v>
      </c>
      <c r="BB31" t="str">
        <f t="shared" si="30"/>
        <v>A2</v>
      </c>
      <c r="BC31" t="s">
        <v>234</v>
      </c>
      <c r="BD31">
        <v>107908.447143863</v>
      </c>
      <c r="BE31">
        <v>0.182726</v>
      </c>
      <c r="BF31">
        <v>-0.112252</v>
      </c>
      <c r="BG31">
        <v>0.51803900000000003</v>
      </c>
      <c r="BH31">
        <f t="shared" si="9"/>
        <v>11.589038434964765</v>
      </c>
      <c r="BI31">
        <f t="shared" si="10"/>
        <v>0.22357985204472428</v>
      </c>
      <c r="BJ31">
        <f t="shared" si="10"/>
        <v>-0.10092317208690117</v>
      </c>
      <c r="BK31">
        <f t="shared" si="10"/>
        <v>1.0748566792748793</v>
      </c>
      <c r="BU31" t="s">
        <v>234</v>
      </c>
      <c r="BV31" t="s">
        <v>235</v>
      </c>
      <c r="BW31">
        <v>2150.3209062835199</v>
      </c>
      <c r="BX31">
        <v>-0.100036</v>
      </c>
      <c r="BY31">
        <v>-0.25137999999999999</v>
      </c>
      <c r="BZ31">
        <v>5.4462999999999998E-2</v>
      </c>
      <c r="CA31">
        <v>2150.3209062835199</v>
      </c>
      <c r="CB31">
        <f t="shared" si="19"/>
        <v>-9.0938842001534501E-2</v>
      </c>
      <c r="CC31">
        <f t="shared" si="19"/>
        <v>-0.20088222602247119</v>
      </c>
      <c r="CD31">
        <f t="shared" si="19"/>
        <v>5.7600072762885007E-2</v>
      </c>
      <c r="CS31" t="s">
        <v>228</v>
      </c>
      <c r="CT31" t="s">
        <v>250</v>
      </c>
      <c r="CU31">
        <v>176987.47109611999</v>
      </c>
      <c r="CV31">
        <v>0.101954</v>
      </c>
      <c r="CW31">
        <v>-4.1794999999999999E-2</v>
      </c>
      <c r="CX31">
        <v>0.35710399999999998</v>
      </c>
      <c r="DB31" t="s">
        <v>228</v>
      </c>
      <c r="DC31" t="s">
        <v>250</v>
      </c>
      <c r="DD31">
        <f t="shared" si="13"/>
        <v>12.083834224282922</v>
      </c>
      <c r="DE31">
        <f t="shared" si="14"/>
        <v>0.11352870565650312</v>
      </c>
      <c r="DF31">
        <f t="shared" si="14"/>
        <v>-4.0118257430684534E-2</v>
      </c>
      <c r="DG31">
        <f t="shared" si="14"/>
        <v>0.55546153654712416</v>
      </c>
      <c r="DP31" t="s">
        <v>247</v>
      </c>
      <c r="DQ31" t="s">
        <v>252</v>
      </c>
      <c r="DR31">
        <v>5246.90384893796</v>
      </c>
      <c r="DS31">
        <v>9.2732999999999996E-2</v>
      </c>
      <c r="DT31">
        <v>-9.6309000000000006E-2</v>
      </c>
      <c r="DU31">
        <v>0.25398500000000002</v>
      </c>
      <c r="DV31">
        <v>5246.90384893796</v>
      </c>
      <c r="DW31">
        <f t="shared" si="15"/>
        <v>0.10221136666493987</v>
      </c>
      <c r="DX31">
        <f t="shared" si="15"/>
        <v>-8.784840770257292E-2</v>
      </c>
      <c r="DY31">
        <f t="shared" si="15"/>
        <v>0.34045562086553222</v>
      </c>
    </row>
    <row r="32" spans="2:132" x14ac:dyDescent="0.2">
      <c r="B32" t="s">
        <v>227</v>
      </c>
      <c r="C32" t="s">
        <v>258</v>
      </c>
      <c r="D32">
        <v>66562.159708050298</v>
      </c>
      <c r="E32">
        <v>4.4902999999999998E-2</v>
      </c>
      <c r="F32">
        <v>-0.181482</v>
      </c>
      <c r="G32">
        <v>0.70241200000000004</v>
      </c>
      <c r="J32" t="s">
        <v>227</v>
      </c>
      <c r="K32" t="s">
        <v>258</v>
      </c>
      <c r="L32">
        <v>66562.159708050298</v>
      </c>
      <c r="M32">
        <v>4.4902999999999998E-2</v>
      </c>
      <c r="N32">
        <v>-0.181482</v>
      </c>
      <c r="O32">
        <v>0.70241200000000004</v>
      </c>
      <c r="P32">
        <f t="shared" si="4"/>
        <v>11.105891522505493</v>
      </c>
      <c r="Q32">
        <f t="shared" si="5"/>
        <v>4.7014072916154066E-2</v>
      </c>
      <c r="R32">
        <f t="shared" si="5"/>
        <v>-0.15360538713243199</v>
      </c>
      <c r="S32">
        <f t="shared" si="5"/>
        <v>2.3603505517695611</v>
      </c>
      <c r="AC32" t="s">
        <v>232</v>
      </c>
      <c r="AD32" t="s">
        <v>239</v>
      </c>
      <c r="AE32">
        <v>5997.9629875483497</v>
      </c>
      <c r="AF32">
        <v>-6.8372000000000002E-2</v>
      </c>
      <c r="AG32">
        <v>-0.107143</v>
      </c>
      <c r="AH32" t="s">
        <v>195</v>
      </c>
      <c r="AI32">
        <v>5997.9629875483497</v>
      </c>
      <c r="AJ32">
        <f t="shared" si="6"/>
        <v>-6.399643569842714E-2</v>
      </c>
      <c r="AK32">
        <f t="shared" si="6"/>
        <v>-9.6774310093637406E-2</v>
      </c>
      <c r="AT32" t="str">
        <f t="shared" si="29"/>
        <v>A2</v>
      </c>
      <c r="AU32" t="s">
        <v>235</v>
      </c>
      <c r="AV32">
        <v>109720.078094212</v>
      </c>
      <c r="AW32">
        <v>0.143737</v>
      </c>
      <c r="AX32">
        <v>-6.0233000000000002E-2</v>
      </c>
      <c r="AY32">
        <v>0.39140900000000001</v>
      </c>
      <c r="BB32" t="str">
        <f t="shared" si="30"/>
        <v>A2</v>
      </c>
      <c r="BC32" t="s">
        <v>235</v>
      </c>
      <c r="BD32">
        <v>109720.078094212</v>
      </c>
      <c r="BE32">
        <v>0.143737</v>
      </c>
      <c r="BF32">
        <v>-6.0233000000000002E-2</v>
      </c>
      <c r="BG32">
        <v>0.39140900000000001</v>
      </c>
      <c r="BH32">
        <f t="shared" si="9"/>
        <v>11.605687656810419</v>
      </c>
      <c r="BI32">
        <f t="shared" si="10"/>
        <v>0.1678654805824846</v>
      </c>
      <c r="BJ32">
        <f t="shared" si="10"/>
        <v>-5.6811097183354982E-2</v>
      </c>
      <c r="BK32">
        <f t="shared" si="10"/>
        <v>0.64313964550905289</v>
      </c>
      <c r="BU32" t="str">
        <f t="shared" ref="BU32:BU34" si="34">BU31</f>
        <v>C8</v>
      </c>
      <c r="BV32" t="s">
        <v>236</v>
      </c>
      <c r="BW32">
        <v>2538.5385559411902</v>
      </c>
      <c r="BX32">
        <v>2.3600000000000001E-3</v>
      </c>
      <c r="BY32">
        <v>-0.12452100000000001</v>
      </c>
      <c r="BZ32">
        <v>0.14228099999999999</v>
      </c>
      <c r="CA32">
        <v>2538.5385559411902</v>
      </c>
      <c r="CB32">
        <f t="shared" si="19"/>
        <v>2.3655827753498258E-3</v>
      </c>
      <c r="CC32">
        <f t="shared" si="19"/>
        <v>-0.11073248076292039</v>
      </c>
      <c r="CD32">
        <f t="shared" si="19"/>
        <v>0.1658829989775206</v>
      </c>
      <c r="CS32" t="s">
        <v>228</v>
      </c>
      <c r="CT32" t="s">
        <v>251</v>
      </c>
      <c r="CU32">
        <v>177344.13948309599</v>
      </c>
      <c r="CV32">
        <v>4.5169000000000001E-2</v>
      </c>
      <c r="CW32">
        <v>-5.0473999999999998E-2</v>
      </c>
      <c r="CX32">
        <v>0.22864899999999999</v>
      </c>
      <c r="DB32" t="s">
        <v>228</v>
      </c>
      <c r="DC32" t="s">
        <v>251</v>
      </c>
      <c r="DD32">
        <f t="shared" si="13"/>
        <v>12.085847414733845</v>
      </c>
      <c r="DE32">
        <f t="shared" si="14"/>
        <v>4.7305753583618465E-2</v>
      </c>
      <c r="DF32">
        <f t="shared" si="14"/>
        <v>-4.8048785595835787E-2</v>
      </c>
      <c r="DG32">
        <f t="shared" si="14"/>
        <v>0.2964266591992491</v>
      </c>
      <c r="DP32" t="s">
        <v>250</v>
      </c>
      <c r="DQ32" t="s">
        <v>251</v>
      </c>
      <c r="DR32">
        <v>501.91035056073503</v>
      </c>
      <c r="DS32">
        <v>0.15331800000000001</v>
      </c>
      <c r="DT32">
        <v>-1.7611000000000002E-2</v>
      </c>
      <c r="DU32">
        <v>0.35796899999999998</v>
      </c>
      <c r="DV32">
        <v>501.91035056073503</v>
      </c>
      <c r="DW32">
        <f t="shared" si="15"/>
        <v>0.18108097254931607</v>
      </c>
      <c r="DX32">
        <f t="shared" si="15"/>
        <v>-1.7306220156818274E-2</v>
      </c>
      <c r="DY32">
        <f t="shared" si="15"/>
        <v>0.55755718960610934</v>
      </c>
    </row>
    <row r="33" spans="2:129" x14ac:dyDescent="0.2">
      <c r="B33" t="s">
        <v>227</v>
      </c>
      <c r="C33" t="s">
        <v>259</v>
      </c>
      <c r="D33">
        <v>67017.328274111307</v>
      </c>
      <c r="E33">
        <v>4.9371999999999999E-2</v>
      </c>
      <c r="F33">
        <v>-6.5214999999999995E-2</v>
      </c>
      <c r="G33">
        <v>0.13608799999999999</v>
      </c>
      <c r="J33" t="s">
        <v>227</v>
      </c>
      <c r="K33" t="s">
        <v>259</v>
      </c>
      <c r="L33">
        <v>67017.328274111307</v>
      </c>
      <c r="M33">
        <v>4.9371999999999999E-2</v>
      </c>
      <c r="N33">
        <v>-6.5214999999999995E-2</v>
      </c>
      <c r="O33">
        <v>0.13608799999999999</v>
      </c>
      <c r="P33">
        <f t="shared" si="4"/>
        <v>11.112706495890768</v>
      </c>
      <c r="Q33">
        <f t="shared" si="5"/>
        <v>5.19361937582314E-2</v>
      </c>
      <c r="R33">
        <f t="shared" si="5"/>
        <v>-6.1222382335960342E-2</v>
      </c>
      <c r="S33">
        <f t="shared" si="5"/>
        <v>0.15752530350313457</v>
      </c>
      <c r="AC33" t="s">
        <v>232</v>
      </c>
      <c r="AD33" t="s">
        <v>240</v>
      </c>
      <c r="AE33">
        <v>6669.3118085751503</v>
      </c>
      <c r="AF33">
        <v>0.21146400000000001</v>
      </c>
      <c r="AG33">
        <v>-9.3091999999999994E-2</v>
      </c>
      <c r="AH33" t="s">
        <v>195</v>
      </c>
      <c r="AI33">
        <v>6669.3118085751503</v>
      </c>
      <c r="AJ33">
        <f t="shared" si="6"/>
        <v>0.2681729179137034</v>
      </c>
      <c r="AK33">
        <f t="shared" si="6"/>
        <v>-8.5163920328755485E-2</v>
      </c>
      <c r="AT33" t="str">
        <f t="shared" si="29"/>
        <v>A2</v>
      </c>
      <c r="AU33" t="s">
        <v>236</v>
      </c>
      <c r="AV33">
        <v>110405.70465786599</v>
      </c>
      <c r="AW33">
        <v>-7.3309999999999998E-3</v>
      </c>
      <c r="AX33">
        <v>-7.2214E-2</v>
      </c>
      <c r="AY33">
        <v>0.10694099999999999</v>
      </c>
      <c r="BB33" t="str">
        <f t="shared" si="30"/>
        <v>A2</v>
      </c>
      <c r="BC33" t="s">
        <v>236</v>
      </c>
      <c r="BD33">
        <v>110405.70465786599</v>
      </c>
      <c r="BE33">
        <v>-7.3309999999999998E-3</v>
      </c>
      <c r="BF33">
        <v>-7.2214E-2</v>
      </c>
      <c r="BG33">
        <v>0.10694099999999999</v>
      </c>
      <c r="BH33">
        <f t="shared" si="9"/>
        <v>11.611917084115746</v>
      </c>
      <c r="BI33">
        <f t="shared" si="10"/>
        <v>-7.2776475656958833E-3</v>
      </c>
      <c r="BJ33">
        <f t="shared" si="10"/>
        <v>-6.735036102867524E-2</v>
      </c>
      <c r="BK33">
        <f t="shared" si="10"/>
        <v>0.11974684763268718</v>
      </c>
      <c r="BU33" t="str">
        <f t="shared" si="34"/>
        <v>C8</v>
      </c>
      <c r="BV33" t="s">
        <v>238</v>
      </c>
      <c r="BW33">
        <v>3194.52656899265</v>
      </c>
      <c r="BX33">
        <v>3.1786000000000002E-2</v>
      </c>
      <c r="BY33">
        <v>-6.1892000000000003E-2</v>
      </c>
      <c r="BZ33">
        <v>0.214591</v>
      </c>
      <c r="CA33">
        <v>3194.52656899265</v>
      </c>
      <c r="CB33">
        <f t="shared" si="19"/>
        <v>3.2829519093919318E-2</v>
      </c>
      <c r="CC33">
        <f t="shared" si="19"/>
        <v>-5.8284646649565112E-2</v>
      </c>
      <c r="CD33">
        <f t="shared" si="19"/>
        <v>0.27322197733919523</v>
      </c>
      <c r="CS33" t="s">
        <v>228</v>
      </c>
      <c r="CT33" t="s">
        <v>252</v>
      </c>
      <c r="CU33">
        <v>177714.711107437</v>
      </c>
      <c r="CV33">
        <v>4.7494000000000001E-2</v>
      </c>
      <c r="CW33">
        <v>-6.2218000000000002E-2</v>
      </c>
      <c r="CX33">
        <v>0.17952399999999999</v>
      </c>
      <c r="DB33" t="s">
        <v>228</v>
      </c>
      <c r="DC33" t="s">
        <v>252</v>
      </c>
      <c r="DD33">
        <f t="shared" si="13"/>
        <v>12.08793479691445</v>
      </c>
      <c r="DE33">
        <f t="shared" si="14"/>
        <v>4.9862153099298062E-2</v>
      </c>
      <c r="DF33">
        <f t="shared" si="14"/>
        <v>-5.8573663786529694E-2</v>
      </c>
      <c r="DG33">
        <f t="shared" si="14"/>
        <v>0.218804693860637</v>
      </c>
      <c r="DP33" t="s">
        <v>250</v>
      </c>
      <c r="DQ33" t="s">
        <v>252</v>
      </c>
      <c r="DR33">
        <v>1000.27446233521</v>
      </c>
      <c r="DS33">
        <v>0.20405499999999999</v>
      </c>
      <c r="DT33">
        <v>6.3741000000000006E-2</v>
      </c>
      <c r="DU33">
        <v>0.33838400000000002</v>
      </c>
      <c r="DV33">
        <v>1000.27446233521</v>
      </c>
      <c r="DW33">
        <f t="shared" si="15"/>
        <v>0.25636821639686158</v>
      </c>
      <c r="DX33">
        <f t="shared" si="15"/>
        <v>6.8080520454276011E-2</v>
      </c>
      <c r="DY33">
        <f t="shared" si="15"/>
        <v>0.51145075088873304</v>
      </c>
    </row>
    <row r="34" spans="2:129" x14ac:dyDescent="0.2">
      <c r="B34" t="s">
        <v>227</v>
      </c>
      <c r="C34" t="s">
        <v>260</v>
      </c>
      <c r="D34">
        <v>67895.597883809794</v>
      </c>
      <c r="E34">
        <v>0.118766</v>
      </c>
      <c r="F34">
        <v>-1.9574000000000001E-2</v>
      </c>
      <c r="G34">
        <v>0.26881300000000002</v>
      </c>
      <c r="J34" t="s">
        <v>227</v>
      </c>
      <c r="K34" t="s">
        <v>260</v>
      </c>
      <c r="L34">
        <v>67895.597883809794</v>
      </c>
      <c r="M34">
        <v>0.118766</v>
      </c>
      <c r="N34">
        <v>-1.9574000000000001E-2</v>
      </c>
      <c r="O34">
        <v>0.26881300000000002</v>
      </c>
      <c r="P34">
        <f t="shared" si="4"/>
        <v>11.125726479100599</v>
      </c>
      <c r="Q34">
        <f t="shared" si="5"/>
        <v>0.13477237600909633</v>
      </c>
      <c r="R34">
        <f t="shared" si="5"/>
        <v>-1.9198214156108336E-2</v>
      </c>
      <c r="S34">
        <f t="shared" si="5"/>
        <v>0.36763919489815877</v>
      </c>
      <c r="AC34" t="s">
        <v>232</v>
      </c>
      <c r="AD34" t="s">
        <v>241</v>
      </c>
      <c r="AE34">
        <v>6876.6635078357504</v>
      </c>
      <c r="AF34">
        <v>0.16293299999999999</v>
      </c>
      <c r="AG34">
        <v>-6.8192000000000003E-2</v>
      </c>
      <c r="AH34" t="s">
        <v>195</v>
      </c>
      <c r="AI34">
        <v>6876.6635078357504</v>
      </c>
      <c r="AJ34">
        <f t="shared" si="6"/>
        <v>0.19464750133501857</v>
      </c>
      <c r="AK34">
        <f t="shared" si="6"/>
        <v>-6.3838710643779398E-2</v>
      </c>
      <c r="AT34" t="str">
        <f t="shared" si="29"/>
        <v>A2</v>
      </c>
      <c r="AU34" t="s">
        <v>238</v>
      </c>
      <c r="AV34">
        <v>111101.83520086401</v>
      </c>
      <c r="AW34">
        <v>0.16636899999999999</v>
      </c>
      <c r="AX34">
        <v>-3.9358999999999998E-2</v>
      </c>
      <c r="AY34">
        <v>0.41283900000000001</v>
      </c>
      <c r="BB34" t="str">
        <f t="shared" si="30"/>
        <v>A2</v>
      </c>
      <c r="BC34" t="s">
        <v>238</v>
      </c>
      <c r="BD34">
        <v>111101.83520086401</v>
      </c>
      <c r="BE34">
        <v>0.16636899999999999</v>
      </c>
      <c r="BF34">
        <v>-3.9358999999999998E-2</v>
      </c>
      <c r="BG34">
        <v>0.41283900000000001</v>
      </c>
      <c r="BH34">
        <f t="shared" si="9"/>
        <v>11.618202493950916</v>
      </c>
      <c r="BI34">
        <f t="shared" si="10"/>
        <v>0.19957151305553655</v>
      </c>
      <c r="BJ34">
        <f t="shared" si="10"/>
        <v>-3.7868532432008578E-2</v>
      </c>
      <c r="BK34">
        <f t="shared" si="10"/>
        <v>0.7031103905061814</v>
      </c>
      <c r="BU34" t="str">
        <f t="shared" si="34"/>
        <v>C8</v>
      </c>
      <c r="BV34" t="s">
        <v>239</v>
      </c>
      <c r="BW34">
        <v>4523.71805045363</v>
      </c>
      <c r="BX34">
        <v>-9.2276999999999998E-2</v>
      </c>
      <c r="BY34">
        <v>-0.15659600000000001</v>
      </c>
      <c r="BZ34">
        <v>-3.3621999999999999E-2</v>
      </c>
      <c r="CA34">
        <v>4523.71805045363</v>
      </c>
      <c r="CB34">
        <f t="shared" si="19"/>
        <v>-8.4481317468004913E-2</v>
      </c>
      <c r="CC34">
        <f t="shared" si="19"/>
        <v>-0.13539386267979486</v>
      </c>
      <c r="CD34">
        <f t="shared" si="19"/>
        <v>-3.2528332407785437E-2</v>
      </c>
      <c r="CS34" t="s">
        <v>228</v>
      </c>
      <c r="CT34" t="s">
        <v>255</v>
      </c>
      <c r="CU34">
        <v>64875.869697446004</v>
      </c>
      <c r="CV34">
        <v>7.9782000000000006E-2</v>
      </c>
      <c r="CW34">
        <v>-6.1371000000000002E-2</v>
      </c>
      <c r="CX34">
        <v>0.36252400000000001</v>
      </c>
      <c r="DB34" t="s">
        <v>228</v>
      </c>
      <c r="DC34" t="s">
        <v>255</v>
      </c>
      <c r="DD34">
        <f t="shared" si="13"/>
        <v>11.080231026119312</v>
      </c>
      <c r="DE34">
        <f t="shared" si="14"/>
        <v>8.6699021318861411E-2</v>
      </c>
      <c r="DF34">
        <f t="shared" si="14"/>
        <v>-5.7822382559915425E-2</v>
      </c>
      <c r="DG34">
        <f t="shared" si="14"/>
        <v>0.56868650741361249</v>
      </c>
      <c r="DP34" t="s">
        <v>251</v>
      </c>
      <c r="DQ34" t="s">
        <v>252</v>
      </c>
      <c r="DR34">
        <v>498.62310415783901</v>
      </c>
      <c r="DS34">
        <v>4.6778E-2</v>
      </c>
      <c r="DT34">
        <v>-9.8164000000000001E-2</v>
      </c>
      <c r="DU34">
        <v>0.24165200000000001</v>
      </c>
      <c r="DV34">
        <v>498.62310415783901</v>
      </c>
      <c r="DW34">
        <f t="shared" si="15"/>
        <v>4.9073563136394251E-2</v>
      </c>
      <c r="DX34">
        <f t="shared" si="15"/>
        <v>-8.93891986989193E-2</v>
      </c>
      <c r="DY34">
        <f t="shared" si="15"/>
        <v>0.318655815008413</v>
      </c>
    </row>
    <row r="35" spans="2:129" x14ac:dyDescent="0.2">
      <c r="B35" t="s">
        <v>228</v>
      </c>
      <c r="C35" t="s">
        <v>229</v>
      </c>
      <c r="D35">
        <v>1022.22208937197</v>
      </c>
      <c r="E35">
        <v>4.2243000000000003E-2</v>
      </c>
      <c r="F35">
        <v>-4.0364999999999998E-2</v>
      </c>
      <c r="G35">
        <v>0.490678</v>
      </c>
      <c r="J35" t="s">
        <v>228</v>
      </c>
      <c r="K35" t="s">
        <v>229</v>
      </c>
      <c r="L35">
        <v>1022.22208937197</v>
      </c>
      <c r="M35">
        <v>4.2243000000000003E-2</v>
      </c>
      <c r="N35">
        <v>-4.0364999999999998E-2</v>
      </c>
      <c r="O35">
        <v>0.490678</v>
      </c>
      <c r="P35">
        <f t="shared" si="4"/>
        <v>6.9297340557387006</v>
      </c>
      <c r="Q35">
        <f t="shared" si="5"/>
        <v>4.4106177245376438E-2</v>
      </c>
      <c r="R35">
        <f t="shared" si="5"/>
        <v>-3.8798883084302141E-2</v>
      </c>
      <c r="S35">
        <f t="shared" si="5"/>
        <v>0.96339447343723605</v>
      </c>
      <c r="AC35" t="s">
        <v>233</v>
      </c>
      <c r="AD35" t="s">
        <v>234</v>
      </c>
      <c r="AE35">
        <v>475.85712141355998</v>
      </c>
      <c r="AF35">
        <v>9.3307000000000001E-2</v>
      </c>
      <c r="AG35">
        <v>-3.0861E-2</v>
      </c>
      <c r="AH35" t="s">
        <v>195</v>
      </c>
      <c r="AI35">
        <v>475.85712141355998</v>
      </c>
      <c r="AJ35">
        <f t="shared" si="6"/>
        <v>0.10290914344767192</v>
      </c>
      <c r="AK35">
        <f t="shared" si="6"/>
        <v>-2.9937110822894648E-2</v>
      </c>
      <c r="AT35" t="str">
        <f t="shared" si="29"/>
        <v>A2</v>
      </c>
      <c r="AU35" t="s">
        <v>239</v>
      </c>
      <c r="AV35">
        <v>112431.785016515</v>
      </c>
      <c r="AW35">
        <v>0.101558</v>
      </c>
      <c r="AX35">
        <v>-7.2907E-2</v>
      </c>
      <c r="AY35">
        <v>0.34107900000000002</v>
      </c>
      <c r="BB35" t="str">
        <f t="shared" si="30"/>
        <v>A2</v>
      </c>
      <c r="BC35" t="s">
        <v>239</v>
      </c>
      <c r="BD35">
        <v>112431.785016515</v>
      </c>
      <c r="BE35">
        <v>0.101558</v>
      </c>
      <c r="BF35">
        <v>-7.2907E-2</v>
      </c>
      <c r="BG35">
        <v>0.34107900000000002</v>
      </c>
      <c r="BH35">
        <f t="shared" si="9"/>
        <v>11.63010196131007</v>
      </c>
      <c r="BI35">
        <f t="shared" si="10"/>
        <v>0.11303790339276214</v>
      </c>
      <c r="BJ35">
        <f t="shared" si="10"/>
        <v>-6.7952767574449596E-2</v>
      </c>
      <c r="BK35">
        <f t="shared" si="10"/>
        <v>0.51763261453193943</v>
      </c>
      <c r="BU35" t="s">
        <v>235</v>
      </c>
      <c r="BV35" t="s">
        <v>236</v>
      </c>
      <c r="BW35">
        <v>988.42602151096696</v>
      </c>
      <c r="BX35">
        <v>-8.2249999999999997E-3</v>
      </c>
      <c r="BY35">
        <v>-0.139989</v>
      </c>
      <c r="BZ35">
        <v>0.11208899999999999</v>
      </c>
      <c r="CA35">
        <v>988.42602151096696</v>
      </c>
      <c r="CB35">
        <f t="shared" si="19"/>
        <v>-8.1579012621190716E-3</v>
      </c>
      <c r="CC35">
        <f t="shared" si="19"/>
        <v>-0.12279855331937414</v>
      </c>
      <c r="CD35">
        <f t="shared" si="19"/>
        <v>0.12623900368392776</v>
      </c>
      <c r="CS35" t="s">
        <v>228</v>
      </c>
      <c r="CT35" t="s">
        <v>256</v>
      </c>
      <c r="CU35">
        <v>65283.532969654698</v>
      </c>
      <c r="CV35">
        <v>2.9734E-2</v>
      </c>
      <c r="CW35">
        <v>-3.6493999999999999E-2</v>
      </c>
      <c r="CX35">
        <v>0.15340999999999999</v>
      </c>
      <c r="DB35" t="s">
        <v>228</v>
      </c>
      <c r="DC35" t="s">
        <v>256</v>
      </c>
      <c r="DD35">
        <f t="shared" si="13"/>
        <v>11.086495108419477</v>
      </c>
      <c r="DE35">
        <f t="shared" si="14"/>
        <v>3.0645204510927931E-2</v>
      </c>
      <c r="DF35">
        <f t="shared" si="14"/>
        <v>-3.5209079840307807E-2</v>
      </c>
      <c r="DG35">
        <f t="shared" si="14"/>
        <v>0.18120932210397003</v>
      </c>
      <c r="DP35" t="s">
        <v>255</v>
      </c>
      <c r="DQ35" t="s">
        <v>256</v>
      </c>
      <c r="DR35">
        <v>442.23523152277198</v>
      </c>
      <c r="DS35">
        <v>2.0584999999999999E-2</v>
      </c>
      <c r="DT35">
        <v>-3.7707999999999998E-2</v>
      </c>
      <c r="DU35">
        <v>8.0534999999999995E-2</v>
      </c>
      <c r="DV35">
        <v>442.23523152277198</v>
      </c>
      <c r="DW35">
        <f t="shared" si="15"/>
        <v>2.1017648290050692E-2</v>
      </c>
      <c r="DX35">
        <f t="shared" si="15"/>
        <v>-3.6337775173748296E-2</v>
      </c>
      <c r="DY35">
        <f t="shared" si="15"/>
        <v>8.7588978373293158E-2</v>
      </c>
    </row>
    <row r="36" spans="2:129" x14ac:dyDescent="0.2">
      <c r="B36" t="s">
        <v>228</v>
      </c>
      <c r="C36" t="s">
        <v>230</v>
      </c>
      <c r="D36">
        <v>105428.03798800299</v>
      </c>
      <c r="E36">
        <v>0.13905000000000001</v>
      </c>
      <c r="F36">
        <v>-1.6976999999999999E-2</v>
      </c>
      <c r="G36">
        <v>1.129E-2</v>
      </c>
      <c r="J36" t="s">
        <v>228</v>
      </c>
      <c r="K36" t="s">
        <v>230</v>
      </c>
      <c r="L36">
        <v>105428.03798800299</v>
      </c>
      <c r="M36">
        <v>0.13905000000000001</v>
      </c>
      <c r="N36">
        <v>-1.6976999999999999E-2</v>
      </c>
      <c r="O36">
        <v>1.129E-2</v>
      </c>
      <c r="P36">
        <f t="shared" si="4"/>
        <v>11.565783894780107</v>
      </c>
      <c r="Q36">
        <f t="shared" si="5"/>
        <v>0.16150763691271272</v>
      </c>
      <c r="R36">
        <f t="shared" si="5"/>
        <v>-1.6693592873781804E-2</v>
      </c>
      <c r="S36">
        <f t="shared" si="5"/>
        <v>1.1418919602310082E-2</v>
      </c>
      <c r="AC36" t="s">
        <v>233</v>
      </c>
      <c r="AD36" t="s">
        <v>235</v>
      </c>
      <c r="AE36">
        <v>2604.6112953759498</v>
      </c>
      <c r="AF36">
        <v>5.9211E-2</v>
      </c>
      <c r="AG36">
        <v>-0.14994499999999999</v>
      </c>
      <c r="AH36" t="s">
        <v>195</v>
      </c>
      <c r="AI36">
        <v>2604.6112953759498</v>
      </c>
      <c r="AJ36">
        <f t="shared" si="6"/>
        <v>6.2937598122427024E-2</v>
      </c>
      <c r="AK36">
        <f t="shared" si="6"/>
        <v>-0.13039319271791258</v>
      </c>
      <c r="AT36" t="str">
        <f t="shared" si="29"/>
        <v>A2</v>
      </c>
      <c r="AU36" t="s">
        <v>243</v>
      </c>
      <c r="AV36">
        <v>171551.23724998301</v>
      </c>
      <c r="AW36">
        <v>1.2624E-2</v>
      </c>
      <c r="AX36">
        <v>-6.6638000000000003E-2</v>
      </c>
      <c r="AY36">
        <v>0.13578599999999999</v>
      </c>
      <c r="BB36" t="str">
        <f t="shared" si="30"/>
        <v>A2</v>
      </c>
      <c r="BC36" t="s">
        <v>243</v>
      </c>
      <c r="BD36">
        <v>171551.23724998301</v>
      </c>
      <c r="BE36">
        <v>1.2624E-2</v>
      </c>
      <c r="BF36">
        <v>-6.6638000000000003E-2</v>
      </c>
      <c r="BG36">
        <v>0.13578599999999999</v>
      </c>
      <c r="BH36">
        <f t="shared" si="9"/>
        <v>12.052637260443525</v>
      </c>
      <c r="BI36">
        <f t="shared" si="10"/>
        <v>1.27854029265447E-2</v>
      </c>
      <c r="BJ36">
        <f t="shared" si="10"/>
        <v>-6.2474804010357779E-2</v>
      </c>
      <c r="BK36">
        <f t="shared" si="10"/>
        <v>0.15712080572635942</v>
      </c>
      <c r="BU36" t="str">
        <f t="shared" ref="BU36:BU37" si="35">BU35</f>
        <v>C9</v>
      </c>
      <c r="BV36" t="s">
        <v>238</v>
      </c>
      <c r="BW36">
        <v>1759.56812883161</v>
      </c>
      <c r="BX36">
        <v>-0.10321900000000001</v>
      </c>
      <c r="BY36">
        <v>-0.259301</v>
      </c>
      <c r="BZ36">
        <v>0.119853</v>
      </c>
      <c r="CA36">
        <v>1759.56812883161</v>
      </c>
      <c r="CB36">
        <f t="shared" si="19"/>
        <v>-9.3561659108481646E-2</v>
      </c>
      <c r="CC36">
        <f t="shared" si="19"/>
        <v>-0.20590867473304636</v>
      </c>
      <c r="CD36">
        <f t="shared" si="19"/>
        <v>0.13617384368747493</v>
      </c>
      <c r="CS36" t="s">
        <v>228</v>
      </c>
      <c r="CT36" t="s">
        <v>257</v>
      </c>
      <c r="CU36">
        <v>65736.542561957103</v>
      </c>
      <c r="CV36">
        <v>0.15482499999999999</v>
      </c>
      <c r="CW36">
        <v>-1.0362E-2</v>
      </c>
      <c r="CX36">
        <v>0.36610799999999999</v>
      </c>
      <c r="DB36" t="s">
        <v>228</v>
      </c>
      <c r="DC36" t="s">
        <v>257</v>
      </c>
      <c r="DD36">
        <f t="shared" si="13"/>
        <v>11.093410253227278</v>
      </c>
      <c r="DE36">
        <f t="shared" si="14"/>
        <v>0.18318691395273168</v>
      </c>
      <c r="DF36">
        <f t="shared" si="14"/>
        <v>-1.0255730124450444E-2</v>
      </c>
      <c r="DG36">
        <f t="shared" si="14"/>
        <v>0.57755579814858049</v>
      </c>
      <c r="DP36" t="s">
        <v>255</v>
      </c>
      <c r="DQ36" t="s">
        <v>257</v>
      </c>
      <c r="DR36">
        <v>882.43130044213603</v>
      </c>
      <c r="DS36">
        <v>0.14909700000000001</v>
      </c>
      <c r="DT36">
        <v>2.0073000000000001E-2</v>
      </c>
      <c r="DU36">
        <v>0.32784799999999997</v>
      </c>
      <c r="DV36">
        <v>882.43130044213603</v>
      </c>
      <c r="DW36">
        <f t="shared" si="15"/>
        <v>0.1752220875940031</v>
      </c>
      <c r="DX36">
        <f t="shared" si="15"/>
        <v>2.0484178923532059E-2</v>
      </c>
      <c r="DY36">
        <f t="shared" si="15"/>
        <v>0.48775872124162384</v>
      </c>
    </row>
    <row r="37" spans="2:129" x14ac:dyDescent="0.2">
      <c r="B37" t="s">
        <v>228</v>
      </c>
      <c r="C37" t="s">
        <v>231</v>
      </c>
      <c r="D37">
        <v>106073.612727199</v>
      </c>
      <c r="E37">
        <v>2.9349E-2</v>
      </c>
      <c r="F37">
        <v>-4.9461999999999999E-2</v>
      </c>
      <c r="G37">
        <v>0.16186900000000001</v>
      </c>
      <c r="J37" t="s">
        <v>228</v>
      </c>
      <c r="K37" t="s">
        <v>231</v>
      </c>
      <c r="L37">
        <v>106073.612727199</v>
      </c>
      <c r="M37">
        <v>2.9349E-2</v>
      </c>
      <c r="N37">
        <v>-4.9461999999999999E-2</v>
      </c>
      <c r="O37">
        <v>0.16186900000000001</v>
      </c>
      <c r="P37">
        <f t="shared" si="4"/>
        <v>11.571888591759212</v>
      </c>
      <c r="Q37">
        <f t="shared" si="5"/>
        <v>3.0236408348623758E-2</v>
      </c>
      <c r="R37">
        <f t="shared" si="5"/>
        <v>-4.7130815598849699E-2</v>
      </c>
      <c r="S37">
        <f t="shared" si="5"/>
        <v>0.19313090674369524</v>
      </c>
      <c r="AC37" t="s">
        <v>233</v>
      </c>
      <c r="AD37" t="s">
        <v>236</v>
      </c>
      <c r="AE37">
        <v>3013.72228315749</v>
      </c>
      <c r="AF37">
        <v>1.4244E-2</v>
      </c>
      <c r="AG37">
        <v>-7.7974000000000002E-2</v>
      </c>
      <c r="AH37" t="s">
        <v>195</v>
      </c>
      <c r="AI37">
        <v>3013.72228315749</v>
      </c>
      <c r="AJ37">
        <f t="shared" si="6"/>
        <v>1.4449823282840784E-2</v>
      </c>
      <c r="AK37">
        <f t="shared" si="6"/>
        <v>-7.2333841075944316E-2</v>
      </c>
      <c r="AT37" t="str">
        <f t="shared" si="29"/>
        <v>A2</v>
      </c>
      <c r="AU37" t="s">
        <v>244</v>
      </c>
      <c r="AV37">
        <v>171819.41623693099</v>
      </c>
      <c r="AW37">
        <v>3.1514E-2</v>
      </c>
      <c r="AX37">
        <v>-8.4829000000000002E-2</v>
      </c>
      <c r="AY37">
        <v>0.26269700000000001</v>
      </c>
      <c r="BB37" t="str">
        <f t="shared" si="30"/>
        <v>A2</v>
      </c>
      <c r="BC37" t="s">
        <v>244</v>
      </c>
      <c r="BD37">
        <v>171819.41623693099</v>
      </c>
      <c r="BE37">
        <v>3.1514E-2</v>
      </c>
      <c r="BF37">
        <v>-8.4829000000000002E-2</v>
      </c>
      <c r="BG37">
        <v>0.26269700000000001</v>
      </c>
      <c r="BH37">
        <f t="shared" si="9"/>
        <v>12.054199298659393</v>
      </c>
      <c r="BI37">
        <f t="shared" si="10"/>
        <v>3.2539448169617319E-2</v>
      </c>
      <c r="BJ37">
        <f t="shared" si="10"/>
        <v>-7.8195734074218148E-2</v>
      </c>
      <c r="BK37">
        <f t="shared" si="10"/>
        <v>0.35629449493627452</v>
      </c>
      <c r="BU37" t="str">
        <f t="shared" si="35"/>
        <v>C9</v>
      </c>
      <c r="BV37" t="s">
        <v>239</v>
      </c>
      <c r="BW37">
        <v>2935.1533179716498</v>
      </c>
      <c r="BX37">
        <v>-1.7294E-2</v>
      </c>
      <c r="BY37">
        <v>-0.17598900000000001</v>
      </c>
      <c r="BZ37">
        <v>0.15353</v>
      </c>
      <c r="CA37">
        <v>2935.1533179716498</v>
      </c>
      <c r="CB37">
        <f t="shared" si="19"/>
        <v>-1.7000001965999999E-2</v>
      </c>
      <c r="CC37">
        <f t="shared" si="19"/>
        <v>-0.14965191000936234</v>
      </c>
      <c r="CD37">
        <f t="shared" si="19"/>
        <v>0.18137677649532763</v>
      </c>
      <c r="CS37" t="s">
        <v>228</v>
      </c>
      <c r="CT37" t="s">
        <v>259</v>
      </c>
      <c r="CU37">
        <v>66622.965529913097</v>
      </c>
      <c r="CV37">
        <v>4.6886999999999998E-2</v>
      </c>
      <c r="CW37">
        <v>-7.1917999999999996E-2</v>
      </c>
      <c r="CX37">
        <v>0.26263199999999998</v>
      </c>
      <c r="DB37" t="s">
        <v>228</v>
      </c>
      <c r="DC37" t="s">
        <v>259</v>
      </c>
      <c r="DD37">
        <f t="shared" si="13"/>
        <v>11.10680462486552</v>
      </c>
      <c r="DE37">
        <f t="shared" si="14"/>
        <v>4.9193537387487107E-2</v>
      </c>
      <c r="DF37">
        <f t="shared" si="14"/>
        <v>-6.7092818667099541E-2</v>
      </c>
      <c r="DG37">
        <f t="shared" si="14"/>
        <v>0.35617493571730802</v>
      </c>
      <c r="DP37" t="s">
        <v>255</v>
      </c>
      <c r="DQ37" t="s">
        <v>259</v>
      </c>
      <c r="DR37">
        <v>1794.58881084219</v>
      </c>
      <c r="DS37">
        <v>4.3806999999999999E-2</v>
      </c>
      <c r="DT37">
        <v>-5.1514999999999998E-2</v>
      </c>
      <c r="DU37">
        <v>0.129995</v>
      </c>
      <c r="DV37">
        <v>1794.58881084219</v>
      </c>
      <c r="DW37">
        <f t="shared" si="15"/>
        <v>4.5813972702163683E-2</v>
      </c>
      <c r="DX37">
        <f t="shared" si="15"/>
        <v>-4.8991217433893001E-2</v>
      </c>
      <c r="DY37">
        <f t="shared" si="15"/>
        <v>0.14941868150183044</v>
      </c>
    </row>
    <row r="38" spans="2:129" x14ac:dyDescent="0.2">
      <c r="B38" t="s">
        <v>228</v>
      </c>
      <c r="C38" t="s">
        <v>232</v>
      </c>
      <c r="D38">
        <v>106434.04354810499</v>
      </c>
      <c r="E38">
        <v>9.3419000000000002E-2</v>
      </c>
      <c r="F38">
        <v>-3.4084999999999997E-2</v>
      </c>
      <c r="G38">
        <v>0.15699399999999999</v>
      </c>
      <c r="J38" t="s">
        <v>228</v>
      </c>
      <c r="K38" t="s">
        <v>232</v>
      </c>
      <c r="L38">
        <v>106434.04354810499</v>
      </c>
      <c r="M38">
        <v>9.3419000000000002E-2</v>
      </c>
      <c r="N38">
        <v>-3.4084999999999997E-2</v>
      </c>
      <c r="O38">
        <v>0.15699399999999999</v>
      </c>
      <c r="P38">
        <f t="shared" si="4"/>
        <v>11.575280762872866</v>
      </c>
      <c r="Q38">
        <f t="shared" si="5"/>
        <v>0.10304539803944711</v>
      </c>
      <c r="R38">
        <f t="shared" si="5"/>
        <v>-3.296150703278744E-2</v>
      </c>
      <c r="S38">
        <f t="shared" si="5"/>
        <v>0.18623117747679138</v>
      </c>
      <c r="AC38" t="s">
        <v>233</v>
      </c>
      <c r="AD38" t="s">
        <v>237</v>
      </c>
      <c r="AE38">
        <v>3065.2908508002902</v>
      </c>
      <c r="AF38">
        <v>7.7770000000000006E-2</v>
      </c>
      <c r="AG38">
        <v>-0.133688</v>
      </c>
      <c r="AH38" t="s">
        <v>195</v>
      </c>
      <c r="AI38">
        <v>3065.2908508002902</v>
      </c>
      <c r="AJ38">
        <f t="shared" si="6"/>
        <v>8.4328204460926245E-2</v>
      </c>
      <c r="AK38">
        <f t="shared" si="6"/>
        <v>-0.11792309700728948</v>
      </c>
      <c r="AT38" t="str">
        <f t="shared" si="29"/>
        <v>A2</v>
      </c>
      <c r="AU38" t="s">
        <v>246</v>
      </c>
      <c r="AV38">
        <v>172375.08295574499</v>
      </c>
      <c r="AW38">
        <v>0.10256800000000001</v>
      </c>
      <c r="AX38">
        <v>-2.5548000000000001E-2</v>
      </c>
      <c r="AY38">
        <v>0.23522599999999999</v>
      </c>
      <c r="BB38" t="str">
        <f t="shared" si="30"/>
        <v>A2</v>
      </c>
      <c r="BC38" t="s">
        <v>246</v>
      </c>
      <c r="BD38">
        <v>172375.08295574499</v>
      </c>
      <c r="BE38">
        <v>0.10256800000000001</v>
      </c>
      <c r="BF38">
        <v>-2.5548000000000001E-2</v>
      </c>
      <c r="BG38">
        <v>0.23522599999999999</v>
      </c>
      <c r="BH38">
        <f t="shared" si="9"/>
        <v>12.05742809634709</v>
      </c>
      <c r="BI38">
        <f t="shared" si="10"/>
        <v>0.11429055349040373</v>
      </c>
      <c r="BJ38">
        <f t="shared" si="10"/>
        <v>-2.4911559478444697E-2</v>
      </c>
      <c r="BK38">
        <f t="shared" si="10"/>
        <v>0.30757583286042672</v>
      </c>
      <c r="BU38" t="s">
        <v>236</v>
      </c>
      <c r="BV38" t="s">
        <v>238</v>
      </c>
      <c r="BW38">
        <v>791.36464414326701</v>
      </c>
      <c r="BX38">
        <v>2.8699999999999998E-4</v>
      </c>
      <c r="BY38">
        <v>-0.100895</v>
      </c>
      <c r="BZ38">
        <v>0.12650800000000001</v>
      </c>
      <c r="CA38">
        <v>791.36464414326701</v>
      </c>
      <c r="CB38">
        <f t="shared" si="19"/>
        <v>2.870823926466896E-4</v>
      </c>
      <c r="CC38">
        <f t="shared" si="19"/>
        <v>-9.1648158997906251E-2</v>
      </c>
      <c r="CD38">
        <f t="shared" si="19"/>
        <v>0.14483017589170824</v>
      </c>
      <c r="CS38" t="s">
        <v>228</v>
      </c>
      <c r="CT38" t="s">
        <v>260</v>
      </c>
      <c r="CU38">
        <v>67501.548345204603</v>
      </c>
      <c r="CV38">
        <v>5.4517000000000003E-2</v>
      </c>
      <c r="CW38">
        <v>-6.7535999999999999E-2</v>
      </c>
      <c r="CX38">
        <v>0.20069500000000001</v>
      </c>
      <c r="DB38" t="s">
        <v>228</v>
      </c>
      <c r="DC38" t="s">
        <v>260</v>
      </c>
      <c r="DD38">
        <f t="shared" si="13"/>
        <v>11.119905815045014</v>
      </c>
      <c r="DE38">
        <f t="shared" si="14"/>
        <v>5.766047617989959E-2</v>
      </c>
      <c r="DF38">
        <f t="shared" si="14"/>
        <v>-6.326344029615863E-2</v>
      </c>
      <c r="DG38">
        <f t="shared" si="14"/>
        <v>0.25108688172850169</v>
      </c>
      <c r="DP38" t="s">
        <v>255</v>
      </c>
      <c r="DQ38" t="s">
        <v>260</v>
      </c>
      <c r="DR38">
        <v>2646.5332040236999</v>
      </c>
      <c r="DS38">
        <v>0.14322499999999999</v>
      </c>
      <c r="DT38">
        <v>-2.9135000000000001E-2</v>
      </c>
      <c r="DU38">
        <v>0.334457</v>
      </c>
      <c r="DV38">
        <v>2646.5332040236999</v>
      </c>
      <c r="DW38">
        <f t="shared" si="15"/>
        <v>0.16716757608473634</v>
      </c>
      <c r="DX38">
        <f t="shared" si="15"/>
        <v>-2.8310182823439105E-2</v>
      </c>
      <c r="DY38">
        <f t="shared" si="15"/>
        <v>0.50253251856003289</v>
      </c>
    </row>
    <row r="39" spans="2:129" x14ac:dyDescent="0.2">
      <c r="B39" t="s">
        <v>228</v>
      </c>
      <c r="C39" t="s">
        <v>233</v>
      </c>
      <c r="D39">
        <v>107446.36429865799</v>
      </c>
      <c r="E39">
        <v>6.7843000000000001E-2</v>
      </c>
      <c r="F39">
        <v>-3.8615999999999998E-2</v>
      </c>
      <c r="G39">
        <v>0.25474999999999998</v>
      </c>
      <c r="J39" t="s">
        <v>228</v>
      </c>
      <c r="K39" t="s">
        <v>233</v>
      </c>
      <c r="L39">
        <v>107446.36429865799</v>
      </c>
      <c r="M39">
        <v>6.7843000000000001E-2</v>
      </c>
      <c r="N39">
        <v>-3.8615999999999998E-2</v>
      </c>
      <c r="O39">
        <v>0.25474999999999998</v>
      </c>
      <c r="P39">
        <f t="shared" si="4"/>
        <v>11.584747065282825</v>
      </c>
      <c r="Q39">
        <f t="shared" si="5"/>
        <v>7.2780658193845021E-2</v>
      </c>
      <c r="R39">
        <f t="shared" si="5"/>
        <v>-3.7180247560214742E-2</v>
      </c>
      <c r="S39">
        <f t="shared" si="5"/>
        <v>0.34183160013418312</v>
      </c>
      <c r="AC39" t="s">
        <v>233</v>
      </c>
      <c r="AD39" t="s">
        <v>238</v>
      </c>
      <c r="AE39">
        <v>3660.9616223063499</v>
      </c>
      <c r="AF39">
        <v>7.7205999999999997E-2</v>
      </c>
      <c r="AG39">
        <v>-0.11611299999999999</v>
      </c>
      <c r="AH39" t="s">
        <v>195</v>
      </c>
      <c r="AI39">
        <v>3660.9616223063499</v>
      </c>
      <c r="AJ39">
        <f t="shared" si="6"/>
        <v>8.3665476801973129E-2</v>
      </c>
      <c r="AK39">
        <f t="shared" si="6"/>
        <v>-0.10403337296492381</v>
      </c>
      <c r="AT39" t="str">
        <f t="shared" si="29"/>
        <v>A2</v>
      </c>
      <c r="AU39" t="s">
        <v>247</v>
      </c>
      <c r="AV39">
        <v>173071.73005433299</v>
      </c>
      <c r="AW39">
        <v>3.4847000000000003E-2</v>
      </c>
      <c r="AX39">
        <v>-6.6502000000000006E-2</v>
      </c>
      <c r="AY39">
        <v>0.17748900000000001</v>
      </c>
      <c r="BB39" t="str">
        <f t="shared" si="30"/>
        <v>A2</v>
      </c>
      <c r="BC39" t="s">
        <v>247</v>
      </c>
      <c r="BD39">
        <v>173071.73005433299</v>
      </c>
      <c r="BE39">
        <v>3.4847000000000003E-2</v>
      </c>
      <c r="BF39">
        <v>-6.6502000000000006E-2</v>
      </c>
      <c r="BG39">
        <v>0.17748900000000001</v>
      </c>
      <c r="BH39">
        <f t="shared" si="9"/>
        <v>12.061461412138412</v>
      </c>
      <c r="BI39">
        <f t="shared" si="10"/>
        <v>3.6105156384531781E-2</v>
      </c>
      <c r="BJ39">
        <f t="shared" si="10"/>
        <v>-6.2355251091887311E-2</v>
      </c>
      <c r="BK39">
        <f t="shared" si="10"/>
        <v>0.2157892113296965</v>
      </c>
      <c r="BU39" t="str">
        <f t="shared" ref="BU39" si="36">BU38</f>
        <v>C10</v>
      </c>
      <c r="BV39" t="s">
        <v>239</v>
      </c>
      <c r="BW39">
        <v>2066.3738771093599</v>
      </c>
      <c r="BX39">
        <v>-1.9789999999999999E-2</v>
      </c>
      <c r="BY39">
        <v>-0.109359</v>
      </c>
      <c r="BZ39">
        <v>7.3927000000000007E-2</v>
      </c>
      <c r="CA39">
        <v>2066.3738771093599</v>
      </c>
      <c r="CB39">
        <f t="shared" si="19"/>
        <v>-1.9405956128222476E-2</v>
      </c>
      <c r="CC39">
        <f t="shared" si="19"/>
        <v>-9.8578548513150385E-2</v>
      </c>
      <c r="CD39">
        <f t="shared" si="19"/>
        <v>7.982848004422978E-2</v>
      </c>
      <c r="CS39" t="s">
        <v>229</v>
      </c>
      <c r="CT39" t="s">
        <v>230</v>
      </c>
      <c r="CU39">
        <v>104669.466053859</v>
      </c>
      <c r="CV39">
        <v>0.21401999999999999</v>
      </c>
      <c r="CW39">
        <v>-4.4277999999999998E-2</v>
      </c>
      <c r="CX39">
        <v>0.46480500000000002</v>
      </c>
      <c r="DB39" t="s">
        <v>229</v>
      </c>
      <c r="DC39" t="s">
        <v>230</v>
      </c>
      <c r="DD39">
        <f t="shared" si="13"/>
        <v>11.558562721602126</v>
      </c>
      <c r="DE39">
        <f t="shared" si="14"/>
        <v>0.2722970050128502</v>
      </c>
      <c r="DF39">
        <f t="shared" si="14"/>
        <v>-4.2400586816920396E-2</v>
      </c>
      <c r="DG39">
        <f t="shared" si="14"/>
        <v>0.8684778445239586</v>
      </c>
      <c r="DP39" t="s">
        <v>256</v>
      </c>
      <c r="DQ39" t="s">
        <v>257</v>
      </c>
      <c r="DR39">
        <v>583.58632609066501</v>
      </c>
      <c r="DS39">
        <v>5.2767000000000001E-2</v>
      </c>
      <c r="DT39">
        <v>-2.1107999999999998E-2</v>
      </c>
      <c r="DU39">
        <v>0.137879</v>
      </c>
      <c r="DV39">
        <v>583.58632609066501</v>
      </c>
      <c r="DW39">
        <f t="shared" si="15"/>
        <v>5.5706462929395406E-2</v>
      </c>
      <c r="DX39">
        <f t="shared" si="15"/>
        <v>-2.0671662546958795E-2</v>
      </c>
      <c r="DY39">
        <f t="shared" si="15"/>
        <v>0.15992998662600724</v>
      </c>
    </row>
    <row r="40" spans="2:129" x14ac:dyDescent="0.2">
      <c r="B40" t="s">
        <v>228</v>
      </c>
      <c r="C40" t="s">
        <v>234</v>
      </c>
      <c r="D40">
        <v>107908.447143863</v>
      </c>
      <c r="E40">
        <v>0.182726</v>
      </c>
      <c r="F40">
        <v>-0.112252</v>
      </c>
      <c r="G40">
        <v>0.14718600000000001</v>
      </c>
      <c r="J40" t="s">
        <v>228</v>
      </c>
      <c r="K40" t="s">
        <v>234</v>
      </c>
      <c r="L40">
        <v>107908.447143863</v>
      </c>
      <c r="M40">
        <v>0.182726</v>
      </c>
      <c r="N40">
        <v>-0.112252</v>
      </c>
      <c r="O40">
        <v>0.14718600000000001</v>
      </c>
      <c r="P40">
        <f t="shared" si="4"/>
        <v>11.589038434964765</v>
      </c>
      <c r="Q40">
        <f t="shared" si="5"/>
        <v>0.22357985204472428</v>
      </c>
      <c r="R40">
        <f t="shared" si="5"/>
        <v>-0.10092317208690117</v>
      </c>
      <c r="S40">
        <f t="shared" si="5"/>
        <v>0.17258863011160699</v>
      </c>
      <c r="AC40" t="s">
        <v>233</v>
      </c>
      <c r="AD40" t="s">
        <v>239</v>
      </c>
      <c r="AE40">
        <v>4988.4752179398401</v>
      </c>
      <c r="AF40">
        <v>-2.8233000000000001E-2</v>
      </c>
      <c r="AG40">
        <v>-9.6880999999999995E-2</v>
      </c>
      <c r="AH40" t="s">
        <v>195</v>
      </c>
      <c r="AI40">
        <v>4988.4752179398401</v>
      </c>
      <c r="AJ40">
        <f t="shared" si="6"/>
        <v>-2.7457784373775208E-2</v>
      </c>
      <c r="AK40">
        <f t="shared" si="6"/>
        <v>-8.8324075264317639E-2</v>
      </c>
      <c r="AT40" t="str">
        <f t="shared" si="29"/>
        <v>A2</v>
      </c>
      <c r="AU40" t="s">
        <v>250</v>
      </c>
      <c r="AV40">
        <v>176987.47109611999</v>
      </c>
      <c r="AW40">
        <v>0.101954</v>
      </c>
      <c r="AX40">
        <v>-4.2054000000000001E-2</v>
      </c>
      <c r="AY40">
        <v>0.35710399999999998</v>
      </c>
      <c r="BB40" t="str">
        <f t="shared" si="30"/>
        <v>A2</v>
      </c>
      <c r="BC40" t="s">
        <v>250</v>
      </c>
      <c r="BD40">
        <v>176987.47109611999</v>
      </c>
      <c r="BE40">
        <v>0.101954</v>
      </c>
      <c r="BF40">
        <v>-4.2054000000000001E-2</v>
      </c>
      <c r="BG40">
        <v>0.35710399999999998</v>
      </c>
      <c r="BH40">
        <f t="shared" si="9"/>
        <v>12.083834224282922</v>
      </c>
      <c r="BI40">
        <f t="shared" si="10"/>
        <v>0.11352870565650312</v>
      </c>
      <c r="BJ40">
        <f t="shared" si="10"/>
        <v>-4.0356833714951433E-2</v>
      </c>
      <c r="BK40">
        <f t="shared" si="10"/>
        <v>0.55546153654712416</v>
      </c>
      <c r="BU40" t="s">
        <v>238</v>
      </c>
      <c r="BV40" t="s">
        <v>239</v>
      </c>
      <c r="BW40">
        <v>1330.2349416550401</v>
      </c>
      <c r="BX40">
        <v>6.2729999999999999E-3</v>
      </c>
      <c r="BY40">
        <v>-9.8963999999999996E-2</v>
      </c>
      <c r="BZ40">
        <v>0.112527</v>
      </c>
      <c r="CA40">
        <v>1330.2349416550401</v>
      </c>
      <c r="CB40">
        <f t="shared" ref="CB40:CD60" si="37">IF(BX40="NA","",BX40/(1-BX40))</f>
        <v>6.3125989331073822E-3</v>
      </c>
      <c r="CC40">
        <f t="shared" si="37"/>
        <v>-9.0052085418630634E-2</v>
      </c>
      <c r="CD40">
        <f t="shared" si="37"/>
        <v>0.12679484333607896</v>
      </c>
      <c r="CS40" t="s">
        <v>229</v>
      </c>
      <c r="CT40" t="s">
        <v>231</v>
      </c>
      <c r="CU40">
        <v>105315.52214654699</v>
      </c>
      <c r="CV40">
        <v>-1.0564E-2</v>
      </c>
      <c r="CW40">
        <v>-3.1688000000000001E-2</v>
      </c>
      <c r="CX40">
        <v>1.129E-2</v>
      </c>
      <c r="DB40" t="s">
        <v>229</v>
      </c>
      <c r="DC40" t="s">
        <v>231</v>
      </c>
      <c r="DD40">
        <f t="shared" si="13"/>
        <v>11.564716096057575</v>
      </c>
      <c r="DE40">
        <f t="shared" si="14"/>
        <v>-1.0453568502341267E-2</v>
      </c>
      <c r="DF40">
        <f t="shared" si="14"/>
        <v>-3.0714712199812349E-2</v>
      </c>
      <c r="DG40">
        <f t="shared" si="14"/>
        <v>1.1418919602310082E-2</v>
      </c>
      <c r="DP40" t="s">
        <v>256</v>
      </c>
      <c r="DQ40" t="s">
        <v>259</v>
      </c>
      <c r="DR40">
        <v>1461.65830480314</v>
      </c>
      <c r="DS40">
        <v>-2.9818000000000001E-2</v>
      </c>
      <c r="DT40">
        <v>-5.7362999999999997E-2</v>
      </c>
      <c r="DU40">
        <v>1.4309000000000001E-2</v>
      </c>
      <c r="DV40">
        <v>1461.65830480314</v>
      </c>
      <c r="DW40">
        <f t="shared" si="15"/>
        <v>-2.8954630818261093E-2</v>
      </c>
      <c r="DX40">
        <f t="shared" si="15"/>
        <v>-5.4250999893130356E-2</v>
      </c>
      <c r="DY40">
        <f t="shared" si="15"/>
        <v>1.4516719742799722E-2</v>
      </c>
    </row>
    <row r="41" spans="2:129" x14ac:dyDescent="0.2">
      <c r="B41" t="s">
        <v>228</v>
      </c>
      <c r="C41" t="s">
        <v>235</v>
      </c>
      <c r="D41">
        <v>109720.078094212</v>
      </c>
      <c r="E41">
        <v>0.143737</v>
      </c>
      <c r="F41">
        <v>-6.2941999999999998E-2</v>
      </c>
      <c r="G41">
        <v>2.2085E-2</v>
      </c>
      <c r="J41" t="s">
        <v>228</v>
      </c>
      <c r="K41" t="s">
        <v>235</v>
      </c>
      <c r="L41">
        <v>109720.078094212</v>
      </c>
      <c r="M41">
        <v>0.143737</v>
      </c>
      <c r="N41">
        <v>-6.2941999999999998E-2</v>
      </c>
      <c r="O41">
        <v>2.2085E-2</v>
      </c>
      <c r="P41">
        <f t="shared" si="4"/>
        <v>11.605687656810419</v>
      </c>
      <c r="Q41">
        <f t="shared" si="5"/>
        <v>0.1678654805824846</v>
      </c>
      <c r="R41">
        <f t="shared" si="5"/>
        <v>-5.9214896015022452E-2</v>
      </c>
      <c r="S41">
        <f t="shared" si="5"/>
        <v>2.2583762392436972E-2</v>
      </c>
      <c r="AC41" t="s">
        <v>233</v>
      </c>
      <c r="AD41" t="s">
        <v>240</v>
      </c>
      <c r="AE41">
        <v>5656.0923790192801</v>
      </c>
      <c r="AF41">
        <v>0.24623999999999999</v>
      </c>
      <c r="AG41">
        <v>-9.3892000000000003E-2</v>
      </c>
      <c r="AH41" t="s">
        <v>195</v>
      </c>
      <c r="AI41">
        <v>5656.0923790192801</v>
      </c>
      <c r="AJ41">
        <f t="shared" si="6"/>
        <v>0.32668223307153471</v>
      </c>
      <c r="AK41">
        <f t="shared" si="6"/>
        <v>-8.5832970713745044E-2</v>
      </c>
      <c r="AT41" t="str">
        <f t="shared" si="29"/>
        <v>A2</v>
      </c>
      <c r="AU41" t="s">
        <v>251</v>
      </c>
      <c r="AV41">
        <v>177344.13948309599</v>
      </c>
      <c r="AW41">
        <v>4.5169000000000001E-2</v>
      </c>
      <c r="AX41">
        <v>-5.2657000000000002E-2</v>
      </c>
      <c r="AY41">
        <v>0.223686</v>
      </c>
      <c r="BB41" t="str">
        <f t="shared" si="30"/>
        <v>A2</v>
      </c>
      <c r="BC41" t="s">
        <v>251</v>
      </c>
      <c r="BD41">
        <v>177344.13948309599</v>
      </c>
      <c r="BE41">
        <v>4.5169000000000001E-2</v>
      </c>
      <c r="BF41">
        <v>-5.2657000000000002E-2</v>
      </c>
      <c r="BG41">
        <v>0.223686</v>
      </c>
      <c r="BH41">
        <f t="shared" si="9"/>
        <v>12.085847414733845</v>
      </c>
      <c r="BI41">
        <f t="shared" si="10"/>
        <v>4.7305753583618465E-2</v>
      </c>
      <c r="BJ41">
        <f t="shared" si="10"/>
        <v>-5.0022941945952012E-2</v>
      </c>
      <c r="BK41">
        <f t="shared" si="10"/>
        <v>0.2881385624888898</v>
      </c>
      <c r="BU41" t="s">
        <v>243</v>
      </c>
      <c r="BV41" t="s">
        <v>244</v>
      </c>
      <c r="BW41">
        <v>325.124591503011</v>
      </c>
      <c r="BX41">
        <v>-5.4379999999999998E-2</v>
      </c>
      <c r="BY41">
        <v>-8.4599999999999995E-2</v>
      </c>
      <c r="BZ41">
        <v>-1.1617000000000001E-2</v>
      </c>
      <c r="CA41">
        <v>325.124591503011</v>
      </c>
      <c r="CB41">
        <f t="shared" si="37"/>
        <v>-5.1575333371270314E-2</v>
      </c>
      <c r="CC41">
        <f t="shared" si="37"/>
        <v>-7.8001106398672318E-2</v>
      </c>
      <c r="CD41">
        <f t="shared" si="37"/>
        <v>-1.1483595076002084E-2</v>
      </c>
      <c r="CS41" t="s">
        <v>229</v>
      </c>
      <c r="CT41" t="s">
        <v>232</v>
      </c>
      <c r="CU41">
        <v>105676.392917245</v>
      </c>
      <c r="CV41">
        <v>4.6294000000000002E-2</v>
      </c>
      <c r="CW41">
        <v>-4.0961999999999998E-2</v>
      </c>
      <c r="CX41">
        <v>0.16084599999999999</v>
      </c>
      <c r="DB41" t="s">
        <v>229</v>
      </c>
      <c r="DC41" t="s">
        <v>232</v>
      </c>
      <c r="DD41">
        <f t="shared" si="13"/>
        <v>11.568136806490728</v>
      </c>
      <c r="DE41">
        <f t="shared" si="14"/>
        <v>4.8541164677584084E-2</v>
      </c>
      <c r="DF41">
        <f t="shared" si="14"/>
        <v>-3.9350139582424719E-2</v>
      </c>
      <c r="DG41">
        <f t="shared" si="14"/>
        <v>0.19167637882915411</v>
      </c>
      <c r="DP41" t="s">
        <v>256</v>
      </c>
      <c r="DQ41" t="s">
        <v>260</v>
      </c>
      <c r="DR41">
        <v>2275.3289872016298</v>
      </c>
      <c r="DS41">
        <v>6.3630000000000006E-2</v>
      </c>
      <c r="DT41">
        <v>-2.5411E-2</v>
      </c>
      <c r="DU41">
        <v>0.15965299999999999</v>
      </c>
      <c r="DV41">
        <v>2275.3289872016298</v>
      </c>
      <c r="DW41">
        <f t="shared" si="15"/>
        <v>6.795390710936916E-2</v>
      </c>
      <c r="DX41">
        <f t="shared" si="15"/>
        <v>-2.4781282822204948E-2</v>
      </c>
      <c r="DY41">
        <f t="shared" si="15"/>
        <v>0.18998461349894746</v>
      </c>
    </row>
    <row r="42" spans="2:129" x14ac:dyDescent="0.2">
      <c r="B42" t="s">
        <v>228</v>
      </c>
      <c r="C42" t="s">
        <v>236</v>
      </c>
      <c r="D42">
        <v>110405.70465786599</v>
      </c>
      <c r="E42">
        <v>-7.3309999999999998E-3</v>
      </c>
      <c r="F42">
        <v>-7.2214E-2</v>
      </c>
      <c r="G42">
        <v>0.44261800000000001</v>
      </c>
      <c r="J42" t="s">
        <v>228</v>
      </c>
      <c r="K42" t="s">
        <v>236</v>
      </c>
      <c r="L42">
        <v>110405.70465786599</v>
      </c>
      <c r="M42">
        <v>-7.3309999999999998E-3</v>
      </c>
      <c r="N42">
        <v>-7.2214E-2</v>
      </c>
      <c r="O42">
        <v>0.44261800000000001</v>
      </c>
      <c r="P42">
        <f t="shared" si="4"/>
        <v>11.611917084115746</v>
      </c>
      <c r="Q42">
        <f t="shared" si="5"/>
        <v>-7.2776475656958833E-3</v>
      </c>
      <c r="R42">
        <f t="shared" si="5"/>
        <v>-6.735036102867524E-2</v>
      </c>
      <c r="S42">
        <f t="shared" si="5"/>
        <v>0.79410171121421214</v>
      </c>
      <c r="AC42" t="s">
        <v>233</v>
      </c>
      <c r="AD42" t="s">
        <v>241</v>
      </c>
      <c r="AE42">
        <v>5874.9408507660701</v>
      </c>
      <c r="AF42">
        <v>0.19553699999999999</v>
      </c>
      <c r="AG42">
        <v>-2.1252E-2</v>
      </c>
      <c r="AH42" t="s">
        <v>195</v>
      </c>
      <c r="AI42">
        <v>5874.9408507660701</v>
      </c>
      <c r="AJ42">
        <f t="shared" si="6"/>
        <v>0.24306524973802399</v>
      </c>
      <c r="AK42">
        <f t="shared" si="6"/>
        <v>-2.0809751168173966E-2</v>
      </c>
      <c r="AT42" t="str">
        <f t="shared" si="29"/>
        <v>A2</v>
      </c>
      <c r="AU42" t="s">
        <v>252</v>
      </c>
      <c r="AV42">
        <v>177714.711107437</v>
      </c>
      <c r="AW42">
        <v>4.7494000000000001E-2</v>
      </c>
      <c r="AX42">
        <v>-6.2218000000000002E-2</v>
      </c>
      <c r="AY42">
        <v>0.17966599999999999</v>
      </c>
      <c r="BB42" t="str">
        <f t="shared" si="30"/>
        <v>A2</v>
      </c>
      <c r="BC42" t="s">
        <v>252</v>
      </c>
      <c r="BD42">
        <v>177714.711107437</v>
      </c>
      <c r="BE42">
        <v>4.7494000000000001E-2</v>
      </c>
      <c r="BF42">
        <v>-6.2218000000000002E-2</v>
      </c>
      <c r="BG42">
        <v>0.17966599999999999</v>
      </c>
      <c r="BH42">
        <f t="shared" si="9"/>
        <v>12.08793479691445</v>
      </c>
      <c r="BI42">
        <f t="shared" si="10"/>
        <v>4.9862153099298062E-2</v>
      </c>
      <c r="BJ42">
        <f t="shared" si="10"/>
        <v>-5.8573663786529694E-2</v>
      </c>
      <c r="BK42">
        <f t="shared" si="10"/>
        <v>0.21901566922741222</v>
      </c>
      <c r="BU42" t="str">
        <f t="shared" ref="BU42:BU47" si="38">BU41</f>
        <v>D17</v>
      </c>
      <c r="BV42" t="s">
        <v>246</v>
      </c>
      <c r="BW42">
        <v>1456.2698925679899</v>
      </c>
      <c r="BX42">
        <v>9.4788999999999998E-2</v>
      </c>
      <c r="BY42">
        <v>-6.4710000000000002E-3</v>
      </c>
      <c r="BZ42">
        <v>0.173652</v>
      </c>
      <c r="CA42">
        <v>1456.2698925679899</v>
      </c>
      <c r="CB42">
        <f t="shared" si="37"/>
        <v>0.1047148123476184</v>
      </c>
      <c r="CC42">
        <f t="shared" si="37"/>
        <v>-6.4293953824799731E-3</v>
      </c>
      <c r="CD42">
        <f t="shared" si="37"/>
        <v>0.21014391031381452</v>
      </c>
      <c r="CS42" t="s">
        <v>229</v>
      </c>
      <c r="CT42" t="s">
        <v>233</v>
      </c>
      <c r="CU42">
        <v>106687.92408234401</v>
      </c>
      <c r="CV42">
        <v>6.6504999999999995E-2</v>
      </c>
      <c r="CW42">
        <v>-4.2919999999999998E-3</v>
      </c>
      <c r="CX42">
        <v>0.15699399999999999</v>
      </c>
      <c r="DB42" t="s">
        <v>229</v>
      </c>
      <c r="DC42" t="s">
        <v>233</v>
      </c>
      <c r="DD42">
        <f t="shared" si="13"/>
        <v>11.577663254524506</v>
      </c>
      <c r="DE42">
        <f t="shared" si="14"/>
        <v>7.1243016834584005E-2</v>
      </c>
      <c r="DF42">
        <f t="shared" si="14"/>
        <v>-4.2736574621723561E-3</v>
      </c>
      <c r="DG42">
        <f t="shared" si="14"/>
        <v>0.18623117747679138</v>
      </c>
      <c r="DP42" t="s">
        <v>257</v>
      </c>
      <c r="DQ42" t="s">
        <v>259</v>
      </c>
      <c r="DR42">
        <v>912.23900377039297</v>
      </c>
      <c r="DS42">
        <v>0.10867300000000001</v>
      </c>
      <c r="DT42">
        <v>-3.8119E-2</v>
      </c>
      <c r="DU42">
        <v>0.26178099999999999</v>
      </c>
      <c r="DV42">
        <v>912.23900377039297</v>
      </c>
      <c r="DW42">
        <f t="shared" si="15"/>
        <v>0.12192270625707513</v>
      </c>
      <c r="DX42">
        <f t="shared" si="15"/>
        <v>-3.671929711333672E-2</v>
      </c>
      <c r="DY42">
        <f t="shared" si="15"/>
        <v>0.35461157190481418</v>
      </c>
    </row>
    <row r="43" spans="2:129" x14ac:dyDescent="0.2">
      <c r="B43" t="s">
        <v>228</v>
      </c>
      <c r="C43" t="s">
        <v>237</v>
      </c>
      <c r="D43">
        <v>110357.99931586201</v>
      </c>
      <c r="E43">
        <v>0.22669800000000001</v>
      </c>
      <c r="F43">
        <v>-8.3602999999999997E-2</v>
      </c>
      <c r="G43">
        <v>6.8385000000000001E-2</v>
      </c>
      <c r="J43" t="s">
        <v>228</v>
      </c>
      <c r="K43" t="s">
        <v>237</v>
      </c>
      <c r="L43">
        <v>110357.99931586201</v>
      </c>
      <c r="M43">
        <v>0.22669800000000001</v>
      </c>
      <c r="N43">
        <v>-8.3602999999999997E-2</v>
      </c>
      <c r="O43">
        <v>6.8385000000000001E-2</v>
      </c>
      <c r="P43">
        <f t="shared" si="4"/>
        <v>11.611484899459592</v>
      </c>
      <c r="Q43">
        <f t="shared" si="5"/>
        <v>0.29315584338330952</v>
      </c>
      <c r="R43">
        <f t="shared" si="5"/>
        <v>-7.7152794888903031E-2</v>
      </c>
      <c r="S43">
        <f t="shared" si="5"/>
        <v>7.3404786311942166E-2</v>
      </c>
      <c r="AC43" t="s">
        <v>234</v>
      </c>
      <c r="AD43" t="s">
        <v>235</v>
      </c>
      <c r="AE43">
        <v>2150.3209062835199</v>
      </c>
      <c r="AF43">
        <v>-0.100036</v>
      </c>
      <c r="AG43">
        <v>-0.25870799999999999</v>
      </c>
      <c r="AH43" t="s">
        <v>195</v>
      </c>
      <c r="AI43">
        <v>2150.3209062835199</v>
      </c>
      <c r="AJ43">
        <f t="shared" si="6"/>
        <v>-9.0938842001534501E-2</v>
      </c>
      <c r="AK43">
        <f t="shared" si="6"/>
        <v>-0.20553456401325804</v>
      </c>
      <c r="AT43" t="str">
        <f t="shared" si="29"/>
        <v>A2</v>
      </c>
      <c r="AU43" t="s">
        <v>254</v>
      </c>
      <c r="AV43">
        <v>179423.05624974699</v>
      </c>
      <c r="AW43">
        <v>0.16353899999999999</v>
      </c>
      <c r="AX43">
        <v>1.4189999999999999E-2</v>
      </c>
      <c r="AY43">
        <v>0.341974</v>
      </c>
      <c r="BB43" t="str">
        <f t="shared" si="30"/>
        <v>A2</v>
      </c>
      <c r="BC43" t="s">
        <v>254</v>
      </c>
      <c r="BD43">
        <v>179423.05624974699</v>
      </c>
      <c r="BE43">
        <v>0.16353899999999999</v>
      </c>
      <c r="BF43">
        <v>1.4189999999999999E-2</v>
      </c>
      <c r="BG43">
        <v>0.341974</v>
      </c>
      <c r="BH43">
        <f t="shared" si="9"/>
        <v>12.097501739020961</v>
      </c>
      <c r="BI43">
        <f t="shared" si="10"/>
        <v>0.19551300060612509</v>
      </c>
      <c r="BJ43">
        <f t="shared" si="10"/>
        <v>1.4394254470942676E-2</v>
      </c>
      <c r="BK43">
        <f t="shared" si="10"/>
        <v>0.51969679009643999</v>
      </c>
      <c r="BU43" t="str">
        <f t="shared" si="38"/>
        <v>D17</v>
      </c>
      <c r="BV43" t="s">
        <v>247</v>
      </c>
      <c r="BW43">
        <v>1651.21833807646</v>
      </c>
      <c r="BX43">
        <v>5.2620000000000002E-3</v>
      </c>
      <c r="BY43">
        <v>-6.1939000000000001E-2</v>
      </c>
      <c r="BZ43">
        <v>8.6653999999999995E-2</v>
      </c>
      <c r="CA43">
        <v>1651.21833807646</v>
      </c>
      <c r="CB43">
        <f t="shared" si="37"/>
        <v>5.289835112361245E-3</v>
      </c>
      <c r="CC43">
        <f t="shared" si="37"/>
        <v>-5.8326325711740505E-2</v>
      </c>
      <c r="CD43">
        <f t="shared" si="37"/>
        <v>9.4875326546566136E-2</v>
      </c>
      <c r="CS43" t="s">
        <v>229</v>
      </c>
      <c r="CT43" t="s">
        <v>236</v>
      </c>
      <c r="CU43">
        <v>109650.81419214301</v>
      </c>
      <c r="CV43">
        <v>-3.2771000000000002E-2</v>
      </c>
      <c r="CW43">
        <v>-7.0439000000000002E-2</v>
      </c>
      <c r="CX43">
        <v>2.2643E-2</v>
      </c>
      <c r="DB43" t="s">
        <v>229</v>
      </c>
      <c r="DC43" t="s">
        <v>236</v>
      </c>
      <c r="DD43">
        <f t="shared" si="13"/>
        <v>11.605056179191408</v>
      </c>
      <c r="DE43">
        <f t="shared" si="14"/>
        <v>-3.1731138848786415E-2</v>
      </c>
      <c r="DF43">
        <f t="shared" si="14"/>
        <v>-6.5803843096150283E-2</v>
      </c>
      <c r="DG43">
        <f t="shared" si="14"/>
        <v>2.3167583595349497E-2</v>
      </c>
      <c r="DP43" t="s">
        <v>257</v>
      </c>
      <c r="DQ43" t="s">
        <v>260</v>
      </c>
      <c r="DR43">
        <v>1770.1708957046999</v>
      </c>
      <c r="DS43">
        <v>7.9826999999999995E-2</v>
      </c>
      <c r="DT43">
        <v>-1.8620000000000001E-2</v>
      </c>
      <c r="DU43">
        <v>0.20638000000000001</v>
      </c>
      <c r="DV43">
        <v>1770.1708957046999</v>
      </c>
      <c r="DW43">
        <f t="shared" si="15"/>
        <v>8.6752165082000884E-2</v>
      </c>
      <c r="DX43">
        <f t="shared" si="15"/>
        <v>-1.8279633229270974E-2</v>
      </c>
      <c r="DY43">
        <f t="shared" si="15"/>
        <v>0.26004888989692804</v>
      </c>
    </row>
    <row r="44" spans="2:129" x14ac:dyDescent="0.2">
      <c r="B44" t="s">
        <v>228</v>
      </c>
      <c r="C44" t="s">
        <v>238</v>
      </c>
      <c r="D44">
        <v>111101.83520086401</v>
      </c>
      <c r="E44">
        <v>0.16636899999999999</v>
      </c>
      <c r="F44">
        <v>-4.0014000000000001E-2</v>
      </c>
      <c r="G44">
        <v>0.125613</v>
      </c>
      <c r="J44" t="s">
        <v>228</v>
      </c>
      <c r="K44" t="s">
        <v>238</v>
      </c>
      <c r="L44">
        <v>111101.83520086401</v>
      </c>
      <c r="M44">
        <v>0.16636899999999999</v>
      </c>
      <c r="N44">
        <v>-4.0014000000000001E-2</v>
      </c>
      <c r="O44">
        <v>0.125613</v>
      </c>
      <c r="P44">
        <f t="shared" si="4"/>
        <v>11.618202493950916</v>
      </c>
      <c r="Q44">
        <f t="shared" si="5"/>
        <v>0.19957151305553655</v>
      </c>
      <c r="R44">
        <f t="shared" si="5"/>
        <v>-3.8474482074279767E-2</v>
      </c>
      <c r="S44">
        <f t="shared" si="5"/>
        <v>0.14365835722626252</v>
      </c>
      <c r="AC44" t="s">
        <v>234</v>
      </c>
      <c r="AD44" t="s">
        <v>236</v>
      </c>
      <c r="AE44">
        <v>2538.5385559411902</v>
      </c>
      <c r="AF44">
        <v>2.3600000000000001E-3</v>
      </c>
      <c r="AG44">
        <v>-0.12452100000000001</v>
      </c>
      <c r="AH44" t="s">
        <v>195</v>
      </c>
      <c r="AI44">
        <v>2538.5385559411902</v>
      </c>
      <c r="AJ44">
        <f t="shared" si="6"/>
        <v>2.3655827753498258E-3</v>
      </c>
      <c r="AK44">
        <f t="shared" si="6"/>
        <v>-0.11073248076292039</v>
      </c>
      <c r="AT44" t="str">
        <f t="shared" si="29"/>
        <v>A2</v>
      </c>
      <c r="AU44" t="s">
        <v>255</v>
      </c>
      <c r="AV44">
        <v>64875.869697446004</v>
      </c>
      <c r="AW44">
        <v>7.9782000000000006E-2</v>
      </c>
      <c r="AX44">
        <v>-6.1644999999999998E-2</v>
      </c>
      <c r="AY44">
        <v>0.36225600000000002</v>
      </c>
      <c r="BB44" t="str">
        <f t="shared" si="30"/>
        <v>A2</v>
      </c>
      <c r="BC44" t="s">
        <v>255</v>
      </c>
      <c r="BD44">
        <v>64875.869697446004</v>
      </c>
      <c r="BE44">
        <v>7.9782000000000006E-2</v>
      </c>
      <c r="BF44">
        <v>-6.1644999999999998E-2</v>
      </c>
      <c r="BG44">
        <v>0.36225600000000002</v>
      </c>
      <c r="BH44">
        <f t="shared" si="9"/>
        <v>11.080231026119312</v>
      </c>
      <c r="BI44">
        <f t="shared" si="10"/>
        <v>8.6699021318861411E-2</v>
      </c>
      <c r="BJ44">
        <f t="shared" si="10"/>
        <v>-5.8065549218429893E-2</v>
      </c>
      <c r="BK44">
        <f t="shared" si="10"/>
        <v>0.56802729621917258</v>
      </c>
      <c r="BU44" t="str">
        <f t="shared" si="38"/>
        <v>D17</v>
      </c>
      <c r="BV44" t="s">
        <v>250</v>
      </c>
      <c r="BW44">
        <v>5944.2877622134001</v>
      </c>
      <c r="BX44">
        <v>0.14755699999999999</v>
      </c>
      <c r="BY44">
        <v>-2.5855E-2</v>
      </c>
      <c r="BZ44">
        <v>0.35140900000000003</v>
      </c>
      <c r="CA44">
        <v>5944.2877622134001</v>
      </c>
      <c r="CB44">
        <f t="shared" si="37"/>
        <v>0.17309896380168524</v>
      </c>
      <c r="CC44">
        <f t="shared" si="37"/>
        <v>-2.5203366947570565E-2</v>
      </c>
      <c r="CD44">
        <f t="shared" si="37"/>
        <v>0.54180369447001275</v>
      </c>
      <c r="CS44" t="s">
        <v>229</v>
      </c>
      <c r="CT44" t="s">
        <v>239</v>
      </c>
      <c r="CU44">
        <v>111674.340060731</v>
      </c>
      <c r="CV44">
        <v>2.9398000000000001E-2</v>
      </c>
      <c r="CW44">
        <v>-4.8162000000000003E-2</v>
      </c>
      <c r="CX44">
        <v>0.125613</v>
      </c>
      <c r="DB44" t="s">
        <v>229</v>
      </c>
      <c r="DC44" t="s">
        <v>239</v>
      </c>
      <c r="DD44">
        <f t="shared" si="13"/>
        <v>11.623342236739962</v>
      </c>
      <c r="DE44">
        <f t="shared" si="14"/>
        <v>3.0288418939998063E-2</v>
      </c>
      <c r="DF44">
        <f t="shared" si="14"/>
        <v>-4.5949004066165346E-2</v>
      </c>
      <c r="DG44">
        <f t="shared" si="14"/>
        <v>0.14365835722626252</v>
      </c>
      <c r="DP44" t="s">
        <v>259</v>
      </c>
      <c r="DQ44" t="s">
        <v>260</v>
      </c>
      <c r="DR44">
        <v>882.43130044213603</v>
      </c>
      <c r="DS44">
        <v>0.13127</v>
      </c>
      <c r="DT44">
        <v>1.7232999999999998E-2</v>
      </c>
      <c r="DU44">
        <v>0.25851600000000002</v>
      </c>
      <c r="DV44">
        <v>882.43130044213603</v>
      </c>
      <c r="DW44">
        <f t="shared" si="15"/>
        <v>0.15110563696430421</v>
      </c>
      <c r="DX44">
        <f t="shared" si="15"/>
        <v>1.7535183822818632E-2</v>
      </c>
      <c r="DY44">
        <f t="shared" si="15"/>
        <v>0.34864676783315623</v>
      </c>
    </row>
    <row r="45" spans="2:129" x14ac:dyDescent="0.2">
      <c r="B45" t="s">
        <v>228</v>
      </c>
      <c r="C45" t="s">
        <v>239</v>
      </c>
      <c r="D45">
        <v>112431.785016515</v>
      </c>
      <c r="E45">
        <v>0.101558</v>
      </c>
      <c r="F45">
        <v>-7.2907E-2</v>
      </c>
      <c r="G45">
        <v>0.47685300000000003</v>
      </c>
      <c r="J45" t="s">
        <v>228</v>
      </c>
      <c r="K45" t="s">
        <v>239</v>
      </c>
      <c r="L45">
        <v>112431.785016515</v>
      </c>
      <c r="M45">
        <v>0.101558</v>
      </c>
      <c r="N45">
        <v>-7.2907E-2</v>
      </c>
      <c r="O45">
        <v>0.47685300000000003</v>
      </c>
      <c r="P45">
        <f t="shared" si="4"/>
        <v>11.63010196131007</v>
      </c>
      <c r="Q45">
        <f t="shared" si="5"/>
        <v>0.11303790339276214</v>
      </c>
      <c r="R45">
        <f t="shared" si="5"/>
        <v>-6.7952767574449596E-2</v>
      </c>
      <c r="S45">
        <f t="shared" si="5"/>
        <v>0.91150861994812171</v>
      </c>
      <c r="AC45" t="s">
        <v>234</v>
      </c>
      <c r="AD45" t="s">
        <v>237</v>
      </c>
      <c r="AE45">
        <v>2591.26532798167</v>
      </c>
      <c r="AF45">
        <v>-0.16269400000000001</v>
      </c>
      <c r="AG45">
        <v>-0.51967699999999994</v>
      </c>
      <c r="AH45" t="s">
        <v>195</v>
      </c>
      <c r="AI45">
        <v>2591.26532798167</v>
      </c>
      <c r="AJ45">
        <f t="shared" si="6"/>
        <v>-0.13992847645210174</v>
      </c>
      <c r="AK45">
        <f t="shared" si="6"/>
        <v>-0.34196543081194225</v>
      </c>
      <c r="AT45" t="str">
        <f t="shared" si="29"/>
        <v>A2</v>
      </c>
      <c r="AU45" t="s">
        <v>256</v>
      </c>
      <c r="AV45">
        <v>65283.532969654698</v>
      </c>
      <c r="AW45">
        <v>2.9734E-2</v>
      </c>
      <c r="AX45">
        <v>-3.6098999999999999E-2</v>
      </c>
      <c r="AY45">
        <v>0.15124799999999999</v>
      </c>
      <c r="BB45" t="str">
        <f t="shared" si="30"/>
        <v>A2</v>
      </c>
      <c r="BC45" t="s">
        <v>256</v>
      </c>
      <c r="BD45">
        <v>65283.532969654698</v>
      </c>
      <c r="BE45">
        <v>2.9734E-2</v>
      </c>
      <c r="BF45">
        <v>-3.6098999999999999E-2</v>
      </c>
      <c r="BG45">
        <v>0.15124799999999999</v>
      </c>
      <c r="BH45">
        <f t="shared" si="9"/>
        <v>11.086495108419477</v>
      </c>
      <c r="BI45">
        <f t="shared" si="10"/>
        <v>3.0645204510927931E-2</v>
      </c>
      <c r="BJ45">
        <f t="shared" si="10"/>
        <v>-3.4841265168675965E-2</v>
      </c>
      <c r="BK45">
        <f t="shared" si="10"/>
        <v>0.17820046373970252</v>
      </c>
      <c r="BU45" t="str">
        <f t="shared" si="38"/>
        <v>D17</v>
      </c>
      <c r="BV45" t="s">
        <v>251</v>
      </c>
      <c r="BW45">
        <v>6414.4958492464502</v>
      </c>
      <c r="BX45">
        <v>1.2539E-2</v>
      </c>
      <c r="BY45">
        <v>-5.2655E-2</v>
      </c>
      <c r="BZ45">
        <v>5.7889000000000003E-2</v>
      </c>
      <c r="CA45">
        <v>6414.4958492464502</v>
      </c>
      <c r="CB45">
        <f t="shared" si="37"/>
        <v>1.269822301842807E-2</v>
      </c>
      <c r="CC45">
        <f t="shared" si="37"/>
        <v>-5.0021137029701096E-2</v>
      </c>
      <c r="CD45">
        <f t="shared" si="37"/>
        <v>6.1446050412318716E-2</v>
      </c>
      <c r="CS45" t="s">
        <v>229</v>
      </c>
      <c r="CT45" t="s">
        <v>243</v>
      </c>
      <c r="CU45">
        <v>170814.23034396101</v>
      </c>
      <c r="CV45">
        <v>1.9126000000000001E-2</v>
      </c>
      <c r="CW45">
        <v>-4.4045000000000001E-2</v>
      </c>
      <c r="CX45">
        <v>0.10104200000000001</v>
      </c>
      <c r="DB45" t="s">
        <v>229</v>
      </c>
      <c r="DC45" t="s">
        <v>243</v>
      </c>
      <c r="DD45">
        <f t="shared" si="13"/>
        <v>12.048331872697188</v>
      </c>
      <c r="DE45">
        <f t="shared" si="14"/>
        <v>1.9498936662609063E-2</v>
      </c>
      <c r="DF45">
        <f t="shared" si="14"/>
        <v>-4.2186878918054296E-2</v>
      </c>
      <c r="DG45">
        <f t="shared" si="14"/>
        <v>0.11239902197877988</v>
      </c>
    </row>
    <row r="46" spans="2:129" x14ac:dyDescent="0.2">
      <c r="B46" t="s">
        <v>228</v>
      </c>
      <c r="C46" t="s">
        <v>240</v>
      </c>
      <c r="D46">
        <v>113102.443306941</v>
      </c>
      <c r="E46">
        <v>0.24904200000000001</v>
      </c>
      <c r="F46">
        <v>-0.27046300000000001</v>
      </c>
      <c r="G46">
        <v>0.453816</v>
      </c>
      <c r="J46" t="s">
        <v>228</v>
      </c>
      <c r="K46" t="s">
        <v>240</v>
      </c>
      <c r="L46">
        <v>113102.443306941</v>
      </c>
      <c r="M46">
        <v>0.24904200000000001</v>
      </c>
      <c r="N46">
        <v>-0.27046300000000001</v>
      </c>
      <c r="O46">
        <v>0.453816</v>
      </c>
      <c r="P46">
        <f t="shared" si="4"/>
        <v>11.636049264938428</v>
      </c>
      <c r="Q46">
        <f t="shared" si="5"/>
        <v>0.33163239488759694</v>
      </c>
      <c r="R46">
        <f t="shared" si="5"/>
        <v>-0.21288538115631864</v>
      </c>
      <c r="S46">
        <f t="shared" si="5"/>
        <v>0.83088483002065239</v>
      </c>
      <c r="AC46" t="s">
        <v>234</v>
      </c>
      <c r="AD46" t="s">
        <v>238</v>
      </c>
      <c r="AE46">
        <v>3194.52656899265</v>
      </c>
      <c r="AF46">
        <v>3.1786000000000002E-2</v>
      </c>
      <c r="AG46">
        <v>-6.1892000000000003E-2</v>
      </c>
      <c r="AH46" t="s">
        <v>195</v>
      </c>
      <c r="AI46">
        <v>3194.52656899265</v>
      </c>
      <c r="AJ46">
        <f t="shared" si="6"/>
        <v>3.2829519093919318E-2</v>
      </c>
      <c r="AK46">
        <f t="shared" si="6"/>
        <v>-5.8284646649565112E-2</v>
      </c>
      <c r="AT46" t="str">
        <f t="shared" si="29"/>
        <v>A2</v>
      </c>
      <c r="AU46" t="s">
        <v>257</v>
      </c>
      <c r="AV46">
        <v>65736.542561957103</v>
      </c>
      <c r="AW46">
        <v>0.15482499999999999</v>
      </c>
      <c r="AX46">
        <v>-5.4079999999999996E-3</v>
      </c>
      <c r="AY46">
        <v>0.36610799999999999</v>
      </c>
      <c r="BB46" t="str">
        <f t="shared" si="30"/>
        <v>A2</v>
      </c>
      <c r="BC46" t="s">
        <v>257</v>
      </c>
      <c r="BD46">
        <v>65736.542561957103</v>
      </c>
      <c r="BE46">
        <v>0.15482499999999999</v>
      </c>
      <c r="BF46">
        <v>-5.4079999999999996E-3</v>
      </c>
      <c r="BG46">
        <v>0.36610799999999999</v>
      </c>
      <c r="BH46">
        <f t="shared" si="9"/>
        <v>11.093410253227278</v>
      </c>
      <c r="BI46">
        <f t="shared" si="10"/>
        <v>0.18318691395273168</v>
      </c>
      <c r="BJ46">
        <f t="shared" si="10"/>
        <v>-5.3789108501225364E-3</v>
      </c>
      <c r="BK46">
        <f t="shared" si="10"/>
        <v>0.57755579814858049</v>
      </c>
      <c r="BU46" t="str">
        <f t="shared" si="38"/>
        <v>D17</v>
      </c>
      <c r="BV46" t="s">
        <v>252</v>
      </c>
      <c r="BW46">
        <v>6892.7151399140203</v>
      </c>
      <c r="BX46">
        <v>0.110802</v>
      </c>
      <c r="BY46">
        <v>-2.0854999999999999E-2</v>
      </c>
      <c r="BZ46">
        <v>0.23878099999999999</v>
      </c>
      <c r="CA46">
        <v>6892.7151399140203</v>
      </c>
      <c r="CB46">
        <f t="shared" si="37"/>
        <v>0.12460891724902665</v>
      </c>
      <c r="CC46">
        <f t="shared" si="37"/>
        <v>-2.0428954160972908E-2</v>
      </c>
      <c r="CD46">
        <f t="shared" si="37"/>
        <v>0.31368239626178535</v>
      </c>
      <c r="CS46" t="s">
        <v>229</v>
      </c>
      <c r="CT46" t="s">
        <v>246</v>
      </c>
      <c r="CU46">
        <v>171633.130047785</v>
      </c>
      <c r="CV46">
        <v>6.5849999999999997E-3</v>
      </c>
      <c r="CW46">
        <v>-6.6324999999999995E-2</v>
      </c>
      <c r="CX46">
        <v>6.3073000000000004E-2</v>
      </c>
      <c r="DB46" t="s">
        <v>229</v>
      </c>
      <c r="DC46" t="s">
        <v>246</v>
      </c>
      <c r="DD46">
        <f t="shared" si="13"/>
        <v>12.053114512947777</v>
      </c>
      <c r="DE46">
        <f t="shared" si="14"/>
        <v>6.628649657997916E-3</v>
      </c>
      <c r="DF46">
        <f t="shared" si="14"/>
        <v>-6.2199610812838486E-2</v>
      </c>
      <c r="DG46">
        <f t="shared" si="14"/>
        <v>6.731901204682969E-2</v>
      </c>
    </row>
    <row r="47" spans="2:129" x14ac:dyDescent="0.2">
      <c r="B47" t="s">
        <v>228</v>
      </c>
      <c r="C47" t="s">
        <v>241</v>
      </c>
      <c r="D47">
        <v>113301.31168261</v>
      </c>
      <c r="E47">
        <v>0.230713</v>
      </c>
      <c r="F47">
        <v>-2.8042999999999998E-2</v>
      </c>
      <c r="G47">
        <v>0.43578699999999998</v>
      </c>
      <c r="J47" t="s">
        <v>228</v>
      </c>
      <c r="K47" t="s">
        <v>241</v>
      </c>
      <c r="L47">
        <v>113301.31168261</v>
      </c>
      <c r="M47">
        <v>0.230713</v>
      </c>
      <c r="N47">
        <v>-2.8042999999999998E-2</v>
      </c>
      <c r="O47">
        <v>0.43578699999999998</v>
      </c>
      <c r="P47">
        <f t="shared" si="4"/>
        <v>11.637806024024194</v>
      </c>
      <c r="Q47">
        <f t="shared" si="5"/>
        <v>0.29990497694618523</v>
      </c>
      <c r="R47">
        <f t="shared" si="5"/>
        <v>-2.7278041871789407E-2</v>
      </c>
      <c r="S47">
        <f t="shared" si="5"/>
        <v>0.77238028900432976</v>
      </c>
      <c r="AC47" t="s">
        <v>234</v>
      </c>
      <c r="AD47" t="s">
        <v>239</v>
      </c>
      <c r="AE47">
        <v>4523.71805045363</v>
      </c>
      <c r="AF47">
        <v>-9.2276999999999998E-2</v>
      </c>
      <c r="AG47">
        <v>-0.15659600000000001</v>
      </c>
      <c r="AH47" t="s">
        <v>195</v>
      </c>
      <c r="AI47">
        <v>4523.71805045363</v>
      </c>
      <c r="AJ47">
        <f t="shared" si="6"/>
        <v>-8.4481317468004913E-2</v>
      </c>
      <c r="AK47">
        <f t="shared" si="6"/>
        <v>-0.13539386267979486</v>
      </c>
      <c r="AT47" t="str">
        <f t="shared" si="29"/>
        <v>A2</v>
      </c>
      <c r="AU47" t="s">
        <v>259</v>
      </c>
      <c r="AV47">
        <v>66622.965529913097</v>
      </c>
      <c r="AW47">
        <v>4.6886999999999998E-2</v>
      </c>
      <c r="AX47">
        <v>-7.1276000000000006E-2</v>
      </c>
      <c r="AY47">
        <v>0.26133699999999999</v>
      </c>
      <c r="BB47" t="str">
        <f t="shared" si="30"/>
        <v>A2</v>
      </c>
      <c r="BC47" t="s">
        <v>259</v>
      </c>
      <c r="BD47">
        <v>66622.965529913097</v>
      </c>
      <c r="BE47">
        <v>4.6886999999999998E-2</v>
      </c>
      <c r="BF47">
        <v>-7.1276000000000006E-2</v>
      </c>
      <c r="BG47">
        <v>0.26133699999999999</v>
      </c>
      <c r="BH47">
        <f t="shared" si="9"/>
        <v>11.10680462486552</v>
      </c>
      <c r="BI47">
        <f t="shared" si="10"/>
        <v>4.9193537387487107E-2</v>
      </c>
      <c r="BJ47">
        <f t="shared" si="10"/>
        <v>-6.653374107139523E-2</v>
      </c>
      <c r="BK47">
        <f t="shared" si="10"/>
        <v>0.35379733383153072</v>
      </c>
      <c r="BU47" t="str">
        <f t="shared" si="38"/>
        <v>D17</v>
      </c>
      <c r="BV47" t="s">
        <v>254</v>
      </c>
      <c r="BW47">
        <v>8407.9224544473509</v>
      </c>
      <c r="BX47">
        <v>6.1616999999999998E-2</v>
      </c>
      <c r="BY47">
        <v>-4.7670999999999998E-2</v>
      </c>
      <c r="BZ47">
        <v>0.22464600000000001</v>
      </c>
      <c r="CA47">
        <v>8407.9224544473509</v>
      </c>
      <c r="CB47">
        <f t="shared" si="37"/>
        <v>6.5662954252155042E-2</v>
      </c>
      <c r="CC47">
        <f t="shared" si="37"/>
        <v>-4.5501879884047566E-2</v>
      </c>
      <c r="CD47">
        <f t="shared" si="37"/>
        <v>0.28973346368239544</v>
      </c>
      <c r="CS47" t="s">
        <v>229</v>
      </c>
      <c r="CT47" t="s">
        <v>247</v>
      </c>
      <c r="CU47">
        <v>172332.06274515399</v>
      </c>
      <c r="CV47">
        <v>-1.4447E-2</v>
      </c>
      <c r="CW47">
        <v>-4.9252999999999998E-2</v>
      </c>
      <c r="CX47">
        <v>2.2672000000000001E-2</v>
      </c>
      <c r="DB47" t="s">
        <v>229</v>
      </c>
      <c r="DC47" t="s">
        <v>247</v>
      </c>
      <c r="DD47">
        <f t="shared" si="13"/>
        <v>12.057178491943173</v>
      </c>
      <c r="DE47">
        <f t="shared" si="14"/>
        <v>-1.4241256566385429E-2</v>
      </c>
      <c r="DF47">
        <f t="shared" si="14"/>
        <v>-4.694101422631148E-2</v>
      </c>
      <c r="DG47">
        <f t="shared" si="14"/>
        <v>2.319794378141218E-2</v>
      </c>
    </row>
    <row r="48" spans="2:129" x14ac:dyDescent="0.2">
      <c r="B48" t="s">
        <v>228</v>
      </c>
      <c r="C48" t="s">
        <v>242</v>
      </c>
      <c r="D48">
        <v>170829.03725362301</v>
      </c>
      <c r="E48">
        <v>0.26053700000000002</v>
      </c>
      <c r="F48">
        <v>-0.26111499999999999</v>
      </c>
      <c r="G48">
        <v>0.10104200000000001</v>
      </c>
      <c r="J48" t="s">
        <v>228</v>
      </c>
      <c r="K48" t="s">
        <v>242</v>
      </c>
      <c r="L48">
        <v>170829.03725362301</v>
      </c>
      <c r="M48">
        <v>0.26053700000000002</v>
      </c>
      <c r="N48">
        <v>-0.26111499999999999</v>
      </c>
      <c r="O48">
        <v>0.10104200000000001</v>
      </c>
      <c r="P48">
        <f t="shared" si="4"/>
        <v>12.048418553226709</v>
      </c>
      <c r="Q48">
        <f t="shared" si="5"/>
        <v>0.35233270630173519</v>
      </c>
      <c r="R48">
        <f t="shared" si="5"/>
        <v>-0.20705090336725834</v>
      </c>
      <c r="S48">
        <f t="shared" si="5"/>
        <v>0.11239902197877988</v>
      </c>
      <c r="AC48" t="s">
        <v>234</v>
      </c>
      <c r="AD48" t="s">
        <v>240</v>
      </c>
      <c r="AE48">
        <v>5195.0431182041202</v>
      </c>
      <c r="AF48">
        <v>-6.0599999999999998E-4</v>
      </c>
      <c r="AG48">
        <v>-0.21523600000000001</v>
      </c>
      <c r="AH48" t="s">
        <v>195</v>
      </c>
      <c r="AI48">
        <v>5195.0431182041202</v>
      </c>
      <c r="AJ48">
        <f t="shared" si="6"/>
        <v>-6.0563298641023533E-4</v>
      </c>
      <c r="AK48">
        <f t="shared" si="6"/>
        <v>-0.17711456869283004</v>
      </c>
      <c r="AT48" t="str">
        <f t="shared" si="29"/>
        <v>A2</v>
      </c>
      <c r="AU48" t="s">
        <v>260</v>
      </c>
      <c r="AV48">
        <v>67501.548345204603</v>
      </c>
      <c r="AW48">
        <v>5.4517000000000003E-2</v>
      </c>
      <c r="AX48">
        <v>-7.1305999999999994E-2</v>
      </c>
      <c r="AY48">
        <v>0.20754700000000001</v>
      </c>
      <c r="BB48" t="str">
        <f t="shared" si="30"/>
        <v>A2</v>
      </c>
      <c r="BC48" t="s">
        <v>260</v>
      </c>
      <c r="BD48">
        <v>67501.548345204603</v>
      </c>
      <c r="BE48">
        <v>5.4517000000000003E-2</v>
      </c>
      <c r="BF48">
        <v>-7.1305999999999994E-2</v>
      </c>
      <c r="BG48">
        <v>0.20754700000000001</v>
      </c>
      <c r="BH48">
        <f t="shared" si="9"/>
        <v>11.119905815045014</v>
      </c>
      <c r="BI48">
        <f t="shared" si="10"/>
        <v>5.766047617989959E-2</v>
      </c>
      <c r="BJ48">
        <f t="shared" si="10"/>
        <v>-6.6559881117066455E-2</v>
      </c>
      <c r="BK48">
        <f t="shared" si="10"/>
        <v>0.26190449149665662</v>
      </c>
      <c r="BU48" t="s">
        <v>244</v>
      </c>
      <c r="BV48" t="s">
        <v>246</v>
      </c>
      <c r="BW48">
        <v>1159.36016836874</v>
      </c>
      <c r="BX48">
        <v>0.14052600000000001</v>
      </c>
      <c r="BY48">
        <v>-2.6429999999999999E-2</v>
      </c>
      <c r="BZ48">
        <v>0.29132799999999998</v>
      </c>
      <c r="CA48">
        <v>1159.36016836874</v>
      </c>
      <c r="CB48">
        <f t="shared" si="37"/>
        <v>0.16350232816815868</v>
      </c>
      <c r="CC48">
        <f t="shared" si="37"/>
        <v>-2.5749442241555683E-2</v>
      </c>
      <c r="CD48">
        <f t="shared" si="37"/>
        <v>0.41109003883319784</v>
      </c>
      <c r="CS48" t="s">
        <v>229</v>
      </c>
      <c r="CT48" t="s">
        <v>250</v>
      </c>
      <c r="CU48">
        <v>176240.69494018599</v>
      </c>
      <c r="CV48">
        <v>0.121709</v>
      </c>
      <c r="CW48">
        <v>6.7279999999999996E-3</v>
      </c>
      <c r="CX48">
        <v>0.24542</v>
      </c>
      <c r="DB48" t="s">
        <v>229</v>
      </c>
      <c r="DC48" t="s">
        <v>250</v>
      </c>
      <c r="DD48">
        <f t="shared" si="13"/>
        <v>12.079605924615215</v>
      </c>
      <c r="DE48">
        <f t="shared" si="14"/>
        <v>0.13857480037937311</v>
      </c>
      <c r="DF48">
        <f t="shared" si="14"/>
        <v>6.7735725964287721E-3</v>
      </c>
      <c r="DG48">
        <f t="shared" si="14"/>
        <v>0.32524053115640489</v>
      </c>
    </row>
    <row r="49" spans="2:111" x14ac:dyDescent="0.2">
      <c r="B49" t="s">
        <v>228</v>
      </c>
      <c r="C49" t="s">
        <v>243</v>
      </c>
      <c r="D49">
        <v>171551.23724998301</v>
      </c>
      <c r="E49">
        <v>1.2624E-2</v>
      </c>
      <c r="F49">
        <v>-6.6638000000000003E-2</v>
      </c>
      <c r="G49">
        <v>0.104048</v>
      </c>
      <c r="J49" t="s">
        <v>228</v>
      </c>
      <c r="K49" t="s">
        <v>243</v>
      </c>
      <c r="L49">
        <v>171551.23724998301</v>
      </c>
      <c r="M49">
        <v>1.2624E-2</v>
      </c>
      <c r="N49">
        <v>-6.6638000000000003E-2</v>
      </c>
      <c r="O49">
        <v>0.104048</v>
      </c>
      <c r="P49">
        <f t="shared" si="4"/>
        <v>12.052637260443525</v>
      </c>
      <c r="Q49">
        <f t="shared" si="5"/>
        <v>1.27854029265447E-2</v>
      </c>
      <c r="R49">
        <f t="shared" si="5"/>
        <v>-6.2474804010357779E-2</v>
      </c>
      <c r="S49">
        <f t="shared" si="5"/>
        <v>0.11613122131542762</v>
      </c>
      <c r="AC49" t="s">
        <v>234</v>
      </c>
      <c r="AD49" t="s">
        <v>241</v>
      </c>
      <c r="AE49">
        <v>5405.4463275478001</v>
      </c>
      <c r="AF49">
        <v>3.1785000000000001E-2</v>
      </c>
      <c r="AG49">
        <v>-0.33322000000000002</v>
      </c>
      <c r="AH49" t="s">
        <v>195</v>
      </c>
      <c r="AI49">
        <v>5405.4463275478001</v>
      </c>
      <c r="AJ49">
        <f t="shared" si="6"/>
        <v>3.2828452358205563E-2</v>
      </c>
      <c r="AK49">
        <f t="shared" si="6"/>
        <v>-0.24993624458078936</v>
      </c>
      <c r="AT49" t="s">
        <v>229</v>
      </c>
      <c r="AU49" t="s">
        <v>230</v>
      </c>
      <c r="AV49">
        <v>104669.466053859</v>
      </c>
      <c r="AW49">
        <v>0.21401999999999999</v>
      </c>
      <c r="AX49">
        <v>-3.6999999999999998E-2</v>
      </c>
      <c r="AY49">
        <v>0.46480500000000002</v>
      </c>
      <c r="BB49" t="s">
        <v>229</v>
      </c>
      <c r="BC49" t="s">
        <v>230</v>
      </c>
      <c r="BD49">
        <v>104669.466053859</v>
      </c>
      <c r="BE49">
        <v>0.21401999999999999</v>
      </c>
      <c r="BF49">
        <v>-3.6999999999999998E-2</v>
      </c>
      <c r="BG49">
        <v>0.46480500000000002</v>
      </c>
      <c r="BH49">
        <f t="shared" si="9"/>
        <v>11.558562721602126</v>
      </c>
      <c r="BI49">
        <f t="shared" si="10"/>
        <v>0.2722970050128502</v>
      </c>
      <c r="BJ49">
        <f t="shared" si="10"/>
        <v>-3.5679845708775311E-2</v>
      </c>
      <c r="BK49">
        <f t="shared" si="10"/>
        <v>0.8684778445239586</v>
      </c>
      <c r="BU49" t="str">
        <f t="shared" ref="BU49:BU53" si="39">BU48</f>
        <v>D18</v>
      </c>
      <c r="BV49" t="s">
        <v>247</v>
      </c>
      <c r="BW49">
        <v>1334.0539719216699</v>
      </c>
      <c r="BX49">
        <v>-7.4617000000000003E-2</v>
      </c>
      <c r="BY49">
        <v>-0.11908199999999999</v>
      </c>
      <c r="BZ49">
        <v>-3.7963999999999998E-2</v>
      </c>
      <c r="CA49">
        <v>1334.0539719216699</v>
      </c>
      <c r="CB49">
        <f t="shared" si="37"/>
        <v>-6.9435901349038778E-2</v>
      </c>
      <c r="CC49">
        <f t="shared" si="37"/>
        <v>-0.10641043283691455</v>
      </c>
      <c r="CD49">
        <f t="shared" si="37"/>
        <v>-3.657544963023765E-2</v>
      </c>
      <c r="CS49" t="s">
        <v>229</v>
      </c>
      <c r="CT49" t="s">
        <v>251</v>
      </c>
      <c r="CU49">
        <v>176595.967748417</v>
      </c>
      <c r="CV49">
        <v>-3.5339999999999998E-3</v>
      </c>
      <c r="CW49">
        <v>-6.6700999999999996E-2</v>
      </c>
      <c r="CX49">
        <v>7.6626E-2</v>
      </c>
      <c r="DB49" t="s">
        <v>229</v>
      </c>
      <c r="DC49" t="s">
        <v>251</v>
      </c>
      <c r="DD49">
        <f t="shared" si="13"/>
        <v>12.081619734209657</v>
      </c>
      <c r="DE49">
        <f t="shared" si="14"/>
        <v>-3.5215548252475752E-3</v>
      </c>
      <c r="DF49">
        <f t="shared" si="14"/>
        <v>-6.2530174809998312E-2</v>
      </c>
      <c r="DG49">
        <f t="shared" si="14"/>
        <v>8.2984792727540516E-2</v>
      </c>
    </row>
    <row r="50" spans="2:111" x14ac:dyDescent="0.2">
      <c r="B50" t="s">
        <v>228</v>
      </c>
      <c r="C50" t="s">
        <v>244</v>
      </c>
      <c r="D50">
        <v>171819.41623693099</v>
      </c>
      <c r="E50">
        <v>3.1514E-2</v>
      </c>
      <c r="F50">
        <v>-8.4829000000000002E-2</v>
      </c>
      <c r="G50">
        <v>0.381799</v>
      </c>
      <c r="J50" t="s">
        <v>228</v>
      </c>
      <c r="K50" t="s">
        <v>244</v>
      </c>
      <c r="L50">
        <v>171819.41623693099</v>
      </c>
      <c r="M50">
        <v>3.1514E-2</v>
      </c>
      <c r="N50">
        <v>-8.4829000000000002E-2</v>
      </c>
      <c r="O50">
        <v>0.381799</v>
      </c>
      <c r="P50">
        <f t="shared" si="4"/>
        <v>12.054199298659393</v>
      </c>
      <c r="Q50">
        <f t="shared" si="5"/>
        <v>3.2539448169617319E-2</v>
      </c>
      <c r="R50">
        <f t="shared" si="5"/>
        <v>-7.8195734074218148E-2</v>
      </c>
      <c r="S50">
        <f t="shared" si="5"/>
        <v>0.61759686574431294</v>
      </c>
      <c r="AC50" t="s">
        <v>235</v>
      </c>
      <c r="AD50" t="s">
        <v>236</v>
      </c>
      <c r="AE50">
        <v>988.42602151096696</v>
      </c>
      <c r="AF50">
        <v>-8.2249999999999997E-3</v>
      </c>
      <c r="AG50">
        <v>-0.139989</v>
      </c>
      <c r="AH50" t="s">
        <v>195</v>
      </c>
      <c r="AI50">
        <v>988.42602151096696</v>
      </c>
      <c r="AJ50">
        <f t="shared" si="6"/>
        <v>-8.1579012621190716E-3</v>
      </c>
      <c r="AK50">
        <f t="shared" si="6"/>
        <v>-0.12279855331937414</v>
      </c>
      <c r="AT50" t="str">
        <f t="shared" ref="AT50:AT70" si="40">AT49</f>
        <v>A3</v>
      </c>
      <c r="AU50" t="s">
        <v>231</v>
      </c>
      <c r="AV50">
        <v>105315.52214654699</v>
      </c>
      <c r="AW50">
        <v>-1.0564E-2</v>
      </c>
      <c r="AX50">
        <v>-3.1288999999999997E-2</v>
      </c>
      <c r="AY50">
        <v>1.0789999999999999E-2</v>
      </c>
      <c r="BB50" t="str">
        <f t="shared" ref="BB50:BB70" si="41">BB49</f>
        <v>A3</v>
      </c>
      <c r="BC50" t="s">
        <v>231</v>
      </c>
      <c r="BD50">
        <v>105315.52214654699</v>
      </c>
      <c r="BE50">
        <v>-1.0564E-2</v>
      </c>
      <c r="BF50">
        <v>-3.1288999999999997E-2</v>
      </c>
      <c r="BG50">
        <v>1.0789999999999999E-2</v>
      </c>
      <c r="BH50">
        <f t="shared" si="9"/>
        <v>11.564716096057575</v>
      </c>
      <c r="BI50">
        <f t="shared" si="10"/>
        <v>-1.0453568502341267E-2</v>
      </c>
      <c r="BJ50">
        <f t="shared" si="10"/>
        <v>-3.0339701092516259E-2</v>
      </c>
      <c r="BK50">
        <f t="shared" si="10"/>
        <v>1.0907694018459174E-2</v>
      </c>
      <c r="BU50" t="str">
        <f t="shared" si="39"/>
        <v>D18</v>
      </c>
      <c r="BV50" t="s">
        <v>250</v>
      </c>
      <c r="BW50">
        <v>5624.5942964804099</v>
      </c>
      <c r="BX50">
        <v>0.14705599999999999</v>
      </c>
      <c r="BY50">
        <v>4.4344000000000001E-2</v>
      </c>
      <c r="BZ50">
        <v>0.236766</v>
      </c>
      <c r="CA50">
        <v>5624.5942964804099</v>
      </c>
      <c r="CB50">
        <f t="shared" si="37"/>
        <v>0.1724099120223602</v>
      </c>
      <c r="CC50">
        <f t="shared" si="37"/>
        <v>4.6401634060791751E-2</v>
      </c>
      <c r="CD50">
        <f t="shared" si="37"/>
        <v>0.31021416760783721</v>
      </c>
      <c r="CS50" t="s">
        <v>229</v>
      </c>
      <c r="CT50" t="s">
        <v>252</v>
      </c>
      <c r="CU50">
        <v>176965.22610388699</v>
      </c>
      <c r="CV50">
        <v>5.2491999999999997E-2</v>
      </c>
      <c r="CW50">
        <v>-0.106989</v>
      </c>
      <c r="CX50">
        <v>0.22420999999999999</v>
      </c>
      <c r="DB50" t="s">
        <v>229</v>
      </c>
      <c r="DC50" t="s">
        <v>252</v>
      </c>
      <c r="DD50">
        <f t="shared" si="13"/>
        <v>12.08370852956474</v>
      </c>
      <c r="DE50">
        <f t="shared" si="14"/>
        <v>5.5400059946723403E-2</v>
      </c>
      <c r="DF50">
        <f t="shared" si="14"/>
        <v>-9.664865685205544E-2</v>
      </c>
      <c r="DG50">
        <f t="shared" si="14"/>
        <v>0.28900862346769102</v>
      </c>
    </row>
    <row r="51" spans="2:111" x14ac:dyDescent="0.2">
      <c r="B51" t="s">
        <v>228</v>
      </c>
      <c r="C51" t="s">
        <v>245</v>
      </c>
      <c r="D51">
        <v>172208.21987640401</v>
      </c>
      <c r="E51">
        <v>0.29072300000000001</v>
      </c>
      <c r="F51">
        <v>0.29072300000000001</v>
      </c>
      <c r="G51">
        <v>0.156801</v>
      </c>
      <c r="J51" t="s">
        <v>228</v>
      </c>
      <c r="K51" t="s">
        <v>245</v>
      </c>
      <c r="L51">
        <v>172208.21987640401</v>
      </c>
      <c r="M51">
        <v>0.29072300000000001</v>
      </c>
      <c r="N51">
        <v>0.29072300000000001</v>
      </c>
      <c r="O51">
        <v>0.156801</v>
      </c>
      <c r="P51">
        <f t="shared" si="4"/>
        <v>12.056459604310405</v>
      </c>
      <c r="Q51">
        <f t="shared" si="5"/>
        <v>0.40988640545231275</v>
      </c>
      <c r="R51">
        <f t="shared" si="5"/>
        <v>0.40988640545231275</v>
      </c>
      <c r="S51">
        <f t="shared" si="5"/>
        <v>0.18595966076809861</v>
      </c>
      <c r="AC51" t="s">
        <v>235</v>
      </c>
      <c r="AD51" t="s">
        <v>237</v>
      </c>
      <c r="AE51">
        <v>713.33021806173304</v>
      </c>
      <c r="AF51">
        <v>-0.17983199999999999</v>
      </c>
      <c r="AG51">
        <v>-0.54794500000000002</v>
      </c>
      <c r="AH51" t="s">
        <v>195</v>
      </c>
      <c r="AI51">
        <v>713.33021806173304</v>
      </c>
      <c r="AJ51">
        <f t="shared" si="6"/>
        <v>-0.15242170071671221</v>
      </c>
      <c r="AK51">
        <f t="shared" si="6"/>
        <v>-0.35398221513038258</v>
      </c>
      <c r="AT51" t="str">
        <f t="shared" si="40"/>
        <v>A3</v>
      </c>
      <c r="AU51" t="s">
        <v>232</v>
      </c>
      <c r="AV51">
        <v>105676.392917245</v>
      </c>
      <c r="AW51">
        <v>4.6294000000000002E-2</v>
      </c>
      <c r="AX51">
        <v>-4.1370999999999998E-2</v>
      </c>
      <c r="AY51">
        <v>0.161942</v>
      </c>
      <c r="BB51" t="str">
        <f t="shared" si="41"/>
        <v>A3</v>
      </c>
      <c r="BC51" t="s">
        <v>232</v>
      </c>
      <c r="BD51">
        <v>105676.392917245</v>
      </c>
      <c r="BE51">
        <v>4.6294000000000002E-2</v>
      </c>
      <c r="BF51">
        <v>-4.1370999999999998E-2</v>
      </c>
      <c r="BG51">
        <v>0.161942</v>
      </c>
      <c r="BH51">
        <f t="shared" si="9"/>
        <v>11.568136806490728</v>
      </c>
      <c r="BI51">
        <f t="shared" si="10"/>
        <v>4.8541164677584084E-2</v>
      </c>
      <c r="BJ51">
        <f t="shared" si="10"/>
        <v>-3.9727436235501082E-2</v>
      </c>
      <c r="BK51">
        <f t="shared" si="10"/>
        <v>0.19323483577508957</v>
      </c>
      <c r="BU51" t="str">
        <f t="shared" si="39"/>
        <v>D18</v>
      </c>
      <c r="BV51" t="s">
        <v>251</v>
      </c>
      <c r="BW51">
        <v>6093.1933335485101</v>
      </c>
      <c r="BX51">
        <v>-2.3861E-2</v>
      </c>
      <c r="BY51">
        <v>-0.17404900000000001</v>
      </c>
      <c r="BZ51">
        <v>0.106748</v>
      </c>
      <c r="CA51">
        <v>6093.1933335485101</v>
      </c>
      <c r="CB51">
        <f t="shared" si="37"/>
        <v>-2.3304921273493182E-2</v>
      </c>
      <c r="CC51">
        <f t="shared" si="37"/>
        <v>-0.14824679378799352</v>
      </c>
      <c r="CD51">
        <f t="shared" si="37"/>
        <v>0.1195049101485359</v>
      </c>
      <c r="CS51" t="s">
        <v>229</v>
      </c>
      <c r="CT51" t="s">
        <v>255</v>
      </c>
      <c r="CU51">
        <v>64126.759352083202</v>
      </c>
      <c r="CV51">
        <v>9.3682000000000001E-2</v>
      </c>
      <c r="CW51">
        <v>2.0434999999999998E-2</v>
      </c>
      <c r="CX51">
        <v>0.19181599999999999</v>
      </c>
      <c r="DB51" t="s">
        <v>229</v>
      </c>
      <c r="DC51" t="s">
        <v>255</v>
      </c>
      <c r="DD51">
        <f t="shared" si="13"/>
        <v>11.068617018386499</v>
      </c>
      <c r="DE51">
        <f t="shared" si="14"/>
        <v>0.103365485403578</v>
      </c>
      <c r="DF51">
        <f t="shared" si="14"/>
        <v>2.0861300679383195E-2</v>
      </c>
      <c r="DG51">
        <f t="shared" si="14"/>
        <v>0.23734199142769466</v>
      </c>
    </row>
    <row r="52" spans="2:111" x14ac:dyDescent="0.2">
      <c r="B52" t="s">
        <v>228</v>
      </c>
      <c r="C52" t="s">
        <v>246</v>
      </c>
      <c r="D52">
        <v>172375.08295574499</v>
      </c>
      <c r="E52">
        <v>0.10256800000000001</v>
      </c>
      <c r="F52">
        <v>-2.7366999999999999E-2</v>
      </c>
      <c r="G52">
        <v>0.17709</v>
      </c>
      <c r="J52" t="s">
        <v>228</v>
      </c>
      <c r="K52" t="s">
        <v>246</v>
      </c>
      <c r="L52">
        <v>172375.08295574499</v>
      </c>
      <c r="M52">
        <v>0.10256800000000001</v>
      </c>
      <c r="N52">
        <v>-2.7366999999999999E-2</v>
      </c>
      <c r="O52">
        <v>0.17709</v>
      </c>
      <c r="P52">
        <f t="shared" si="4"/>
        <v>12.05742809634709</v>
      </c>
      <c r="Q52">
        <f t="shared" si="5"/>
        <v>0.11429055349040373</v>
      </c>
      <c r="R52">
        <f t="shared" si="5"/>
        <v>-2.6637997911165143E-2</v>
      </c>
      <c r="S52">
        <f t="shared" si="5"/>
        <v>0.21519971807366539</v>
      </c>
      <c r="AC52" t="s">
        <v>235</v>
      </c>
      <c r="AD52" t="s">
        <v>238</v>
      </c>
      <c r="AE52">
        <v>1759.56812883161</v>
      </c>
      <c r="AF52">
        <v>-0.10321900000000001</v>
      </c>
      <c r="AG52">
        <v>-0.25493100000000002</v>
      </c>
      <c r="AH52" t="s">
        <v>195</v>
      </c>
      <c r="AI52">
        <v>1759.56812883161</v>
      </c>
      <c r="AJ52">
        <f t="shared" si="6"/>
        <v>-9.3561659108481646E-2</v>
      </c>
      <c r="AK52">
        <f t="shared" si="6"/>
        <v>-0.20314343975883933</v>
      </c>
      <c r="AT52" t="str">
        <f t="shared" si="40"/>
        <v>A3</v>
      </c>
      <c r="AU52" t="s">
        <v>233</v>
      </c>
      <c r="AV52">
        <v>106687.92408234401</v>
      </c>
      <c r="AW52">
        <v>6.6504999999999995E-2</v>
      </c>
      <c r="AX52">
        <v>-3.6099999999999999E-3</v>
      </c>
      <c r="AY52">
        <v>0.156392</v>
      </c>
      <c r="BB52" t="str">
        <f t="shared" si="41"/>
        <v>A3</v>
      </c>
      <c r="BC52" t="s">
        <v>233</v>
      </c>
      <c r="BD52">
        <v>106687.92408234401</v>
      </c>
      <c r="BE52">
        <v>6.6504999999999995E-2</v>
      </c>
      <c r="BF52">
        <v>-3.6099999999999999E-3</v>
      </c>
      <c r="BG52">
        <v>0.156392</v>
      </c>
      <c r="BH52">
        <f t="shared" si="9"/>
        <v>11.577663254524506</v>
      </c>
      <c r="BI52">
        <f t="shared" si="10"/>
        <v>7.1243016834584005E-2</v>
      </c>
      <c r="BJ52">
        <f t="shared" si="10"/>
        <v>-3.5970147766562714E-3</v>
      </c>
      <c r="BK52">
        <f t="shared" si="10"/>
        <v>0.18538468103669004</v>
      </c>
      <c r="BU52" t="str">
        <f t="shared" si="39"/>
        <v>D18</v>
      </c>
      <c r="BV52" t="s">
        <v>252</v>
      </c>
      <c r="BW52">
        <v>6570.3957262862004</v>
      </c>
      <c r="BX52">
        <v>2.8589E-2</v>
      </c>
      <c r="BY52">
        <v>-0.15823400000000001</v>
      </c>
      <c r="BZ52">
        <v>0.26129999999999998</v>
      </c>
      <c r="CA52">
        <v>6570.3957262862004</v>
      </c>
      <c r="CB52">
        <f t="shared" si="37"/>
        <v>2.94303852849103E-2</v>
      </c>
      <c r="CC52">
        <f t="shared" si="37"/>
        <v>-0.13661660769758099</v>
      </c>
      <c r="CD52">
        <f t="shared" si="37"/>
        <v>0.35372952484093673</v>
      </c>
      <c r="CS52" t="s">
        <v>229</v>
      </c>
      <c r="CT52" t="s">
        <v>256</v>
      </c>
      <c r="CU52">
        <v>64536.244181080103</v>
      </c>
      <c r="CV52">
        <v>1.297E-3</v>
      </c>
      <c r="CW52">
        <v>-3.6177000000000001E-2</v>
      </c>
      <c r="CX52">
        <v>4.7077000000000001E-2</v>
      </c>
      <c r="DB52" t="s">
        <v>229</v>
      </c>
      <c r="DC52" t="s">
        <v>256</v>
      </c>
      <c r="DD52">
        <f t="shared" si="13"/>
        <v>11.074982270251033</v>
      </c>
      <c r="DE52">
        <f t="shared" si="14"/>
        <v>1.2986843936585752E-3</v>
      </c>
      <c r="DF52">
        <f t="shared" si="14"/>
        <v>-3.4913919147018323E-2</v>
      </c>
      <c r="DG52">
        <f t="shared" si="14"/>
        <v>4.9402732434834715E-2</v>
      </c>
    </row>
    <row r="53" spans="2:111" x14ac:dyDescent="0.2">
      <c r="B53" t="s">
        <v>228</v>
      </c>
      <c r="C53" t="s">
        <v>247</v>
      </c>
      <c r="D53">
        <v>173071.73005433299</v>
      </c>
      <c r="E53">
        <v>3.4847000000000003E-2</v>
      </c>
      <c r="F53">
        <v>-6.3742999999999994E-2</v>
      </c>
      <c r="G53">
        <v>0.33815899999999999</v>
      </c>
      <c r="J53" t="s">
        <v>228</v>
      </c>
      <c r="K53" t="s">
        <v>247</v>
      </c>
      <c r="L53">
        <v>173071.73005433299</v>
      </c>
      <c r="M53">
        <v>3.4847000000000003E-2</v>
      </c>
      <c r="N53">
        <v>-6.3742999999999994E-2</v>
      </c>
      <c r="O53">
        <v>0.33815899999999999</v>
      </c>
      <c r="P53">
        <f t="shared" si="4"/>
        <v>12.061461412138412</v>
      </c>
      <c r="Q53">
        <f t="shared" si="5"/>
        <v>3.6105156384531781E-2</v>
      </c>
      <c r="R53">
        <f t="shared" si="5"/>
        <v>-5.9923308543510967E-2</v>
      </c>
      <c r="S53">
        <f t="shared" si="5"/>
        <v>0.51093691687278364</v>
      </c>
      <c r="AC53" t="s">
        <v>235</v>
      </c>
      <c r="AD53" t="s">
        <v>239</v>
      </c>
      <c r="AE53">
        <v>2935.1533179716498</v>
      </c>
      <c r="AF53">
        <v>-1.7294E-2</v>
      </c>
      <c r="AG53">
        <v>-0.17272999999999999</v>
      </c>
      <c r="AH53" t="s">
        <v>195</v>
      </c>
      <c r="AI53">
        <v>2935.1533179716498</v>
      </c>
      <c r="AJ53">
        <f t="shared" si="6"/>
        <v>-1.7000001965999999E-2</v>
      </c>
      <c r="AK53">
        <f t="shared" si="6"/>
        <v>-0.14728880475471762</v>
      </c>
      <c r="AT53" t="str">
        <f t="shared" si="40"/>
        <v>A3</v>
      </c>
      <c r="AU53" t="s">
        <v>234</v>
      </c>
      <c r="AV53">
        <v>107150.723921959</v>
      </c>
      <c r="AW53">
        <v>0.1061</v>
      </c>
      <c r="AX53">
        <v>-3.6874999999999998E-2</v>
      </c>
      <c r="AY53">
        <v>0.25474999999999998</v>
      </c>
      <c r="BB53" t="str">
        <f t="shared" si="41"/>
        <v>A3</v>
      </c>
      <c r="BC53" t="s">
        <v>234</v>
      </c>
      <c r="BD53">
        <v>107150.723921959</v>
      </c>
      <c r="BE53">
        <v>0.1061</v>
      </c>
      <c r="BF53">
        <v>-3.6874999999999998E-2</v>
      </c>
      <c r="BG53">
        <v>0.25474999999999998</v>
      </c>
      <c r="BH53">
        <f t="shared" si="9"/>
        <v>11.581991757033441</v>
      </c>
      <c r="BI53">
        <f t="shared" si="10"/>
        <v>0.11869336614833874</v>
      </c>
      <c r="BJ53">
        <f t="shared" si="10"/>
        <v>-3.5563592525617839E-2</v>
      </c>
      <c r="BK53">
        <f t="shared" si="10"/>
        <v>0.34183160013418312</v>
      </c>
      <c r="BU53" t="str">
        <f t="shared" si="39"/>
        <v>D18</v>
      </c>
      <c r="BV53" t="s">
        <v>254</v>
      </c>
      <c r="BW53">
        <v>8091.9981463171298</v>
      </c>
      <c r="BX53">
        <v>3.8467000000000001E-2</v>
      </c>
      <c r="BY53">
        <v>-0.13501299999999999</v>
      </c>
      <c r="BZ53">
        <v>0.233546</v>
      </c>
      <c r="CA53">
        <v>8091.9981463171298</v>
      </c>
      <c r="CB53">
        <f t="shared" si="37"/>
        <v>4.0005907233553087E-2</v>
      </c>
      <c r="CC53">
        <f t="shared" si="37"/>
        <v>-0.11895282256678998</v>
      </c>
      <c r="CD53">
        <f t="shared" si="37"/>
        <v>0.30470974122386996</v>
      </c>
      <c r="CS53" t="s">
        <v>229</v>
      </c>
      <c r="CT53" t="s">
        <v>257</v>
      </c>
      <c r="CU53">
        <v>64985.300260905096</v>
      </c>
      <c r="CV53">
        <v>0.11515</v>
      </c>
      <c r="CW53">
        <v>2.9333000000000001E-2</v>
      </c>
      <c r="CX53">
        <v>0.21127799999999999</v>
      </c>
      <c r="DB53" t="s">
        <v>229</v>
      </c>
      <c r="DC53" t="s">
        <v>257</v>
      </c>
      <c r="DD53">
        <f t="shared" si="13"/>
        <v>11.081916373469815</v>
      </c>
      <c r="DE53">
        <f t="shared" si="14"/>
        <v>0.13013505113861107</v>
      </c>
      <c r="DF53">
        <f t="shared" si="14"/>
        <v>3.0219426435636531E-2</v>
      </c>
      <c r="DG53">
        <f t="shared" si="14"/>
        <v>0.26787385162325889</v>
      </c>
    </row>
    <row r="54" spans="2:111" x14ac:dyDescent="0.2">
      <c r="B54" t="s">
        <v>228</v>
      </c>
      <c r="C54" t="s">
        <v>248</v>
      </c>
      <c r="D54">
        <v>175100.99554828301</v>
      </c>
      <c r="E54">
        <v>2.1864999999999999E-2</v>
      </c>
      <c r="F54">
        <v>-0.11233799999999999</v>
      </c>
      <c r="G54">
        <v>0.440301</v>
      </c>
      <c r="J54" t="s">
        <v>228</v>
      </c>
      <c r="K54" t="s">
        <v>248</v>
      </c>
      <c r="L54">
        <v>175100.99554828301</v>
      </c>
      <c r="M54">
        <v>2.1864999999999999E-2</v>
      </c>
      <c r="N54">
        <v>-0.11233799999999999</v>
      </c>
      <c r="O54">
        <v>0.440301</v>
      </c>
      <c r="P54">
        <f t="shared" si="4"/>
        <v>12.073118203856199</v>
      </c>
      <c r="Q54">
        <f t="shared" si="5"/>
        <v>2.2353765073328324E-2</v>
      </c>
      <c r="R54">
        <f t="shared" si="5"/>
        <v>-0.10099268387846139</v>
      </c>
      <c r="S54">
        <f t="shared" si="5"/>
        <v>0.78667462332432259</v>
      </c>
      <c r="AC54" t="s">
        <v>235</v>
      </c>
      <c r="AD54" t="s">
        <v>240</v>
      </c>
      <c r="AE54">
        <v>3620.40729752882</v>
      </c>
      <c r="AF54">
        <v>-9.4050000000000002E-3</v>
      </c>
      <c r="AG54">
        <v>-0.42695</v>
      </c>
      <c r="AH54" t="s">
        <v>195</v>
      </c>
      <c r="AI54">
        <v>3620.40729752882</v>
      </c>
      <c r="AJ54">
        <f t="shared" si="6"/>
        <v>-9.3173701338907563E-3</v>
      </c>
      <c r="AK54">
        <f t="shared" si="6"/>
        <v>-0.29920459721784226</v>
      </c>
      <c r="AT54" t="str">
        <f t="shared" si="40"/>
        <v>A3</v>
      </c>
      <c r="AU54" t="s">
        <v>235</v>
      </c>
      <c r="AV54">
        <v>108969.69116685601</v>
      </c>
      <c r="AW54">
        <v>5.6319000000000001E-2</v>
      </c>
      <c r="AX54">
        <v>-4.4733000000000002E-2</v>
      </c>
      <c r="AY54">
        <v>0.14808499999999999</v>
      </c>
      <c r="BB54" t="str">
        <f t="shared" si="41"/>
        <v>A3</v>
      </c>
      <c r="BC54" t="s">
        <v>235</v>
      </c>
      <c r="BD54">
        <v>108969.69116685601</v>
      </c>
      <c r="BE54">
        <v>5.6319000000000001E-2</v>
      </c>
      <c r="BF54">
        <v>-4.4733000000000002E-2</v>
      </c>
      <c r="BG54">
        <v>0.14808499999999999</v>
      </c>
      <c r="BH54">
        <f t="shared" si="9"/>
        <v>11.598825059855288</v>
      </c>
      <c r="BI54">
        <f t="shared" si="10"/>
        <v>5.9680124957480339E-2</v>
      </c>
      <c r="BJ54">
        <f t="shared" si="10"/>
        <v>-4.2817638573683425E-2</v>
      </c>
      <c r="BK54">
        <f t="shared" si="10"/>
        <v>0.17382602724450208</v>
      </c>
      <c r="BU54" t="s">
        <v>246</v>
      </c>
      <c r="BV54" t="s">
        <v>247</v>
      </c>
      <c r="BW54">
        <v>894.25276068905703</v>
      </c>
      <c r="BX54">
        <v>7.3728000000000002E-2</v>
      </c>
      <c r="BY54">
        <v>-3.9456999999999999E-2</v>
      </c>
      <c r="BZ54">
        <v>0.19137599999999999</v>
      </c>
      <c r="CA54">
        <v>894.25276068905703</v>
      </c>
      <c r="CB54">
        <f t="shared" si="37"/>
        <v>7.9596490015891669E-2</v>
      </c>
      <c r="CC54">
        <f t="shared" si="37"/>
        <v>-3.7959242181254245E-2</v>
      </c>
      <c r="CD54">
        <f t="shared" si="37"/>
        <v>0.23666871129226932</v>
      </c>
      <c r="CS54" t="s">
        <v>229</v>
      </c>
      <c r="CT54" t="s">
        <v>259</v>
      </c>
      <c r="CU54">
        <v>65869.408149762501</v>
      </c>
      <c r="CV54">
        <v>4.4602000000000003E-2</v>
      </c>
      <c r="CW54">
        <v>-5.5995000000000003E-2</v>
      </c>
      <c r="CX54">
        <v>0.18765899999999999</v>
      </c>
      <c r="DB54" t="s">
        <v>229</v>
      </c>
      <c r="DC54" t="s">
        <v>259</v>
      </c>
      <c r="DD54">
        <f t="shared" si="13"/>
        <v>11.095429396468557</v>
      </c>
      <c r="DE54">
        <f t="shared" si="14"/>
        <v>4.6684209094011088E-2</v>
      </c>
      <c r="DF54">
        <f t="shared" si="14"/>
        <v>-5.3025819251038123E-2</v>
      </c>
      <c r="DG54">
        <f t="shared" si="14"/>
        <v>0.23101012998235962</v>
      </c>
    </row>
    <row r="55" spans="2:111" x14ac:dyDescent="0.2">
      <c r="B55" t="s">
        <v>228</v>
      </c>
      <c r="C55" t="s">
        <v>249</v>
      </c>
      <c r="D55">
        <v>175430.63628112301</v>
      </c>
      <c r="E55">
        <v>9.5796000000000006E-2</v>
      </c>
      <c r="F55">
        <v>-0.293709</v>
      </c>
      <c r="G55">
        <v>0.18217900000000001</v>
      </c>
      <c r="J55" t="s">
        <v>228</v>
      </c>
      <c r="K55" t="s">
        <v>249</v>
      </c>
      <c r="L55">
        <v>175430.63628112301</v>
      </c>
      <c r="M55">
        <v>9.5796000000000006E-2</v>
      </c>
      <c r="N55">
        <v>-0.293709</v>
      </c>
      <c r="O55">
        <v>0.18217900000000001</v>
      </c>
      <c r="P55">
        <f t="shared" si="4"/>
        <v>12.074999008896777</v>
      </c>
      <c r="Q55">
        <f t="shared" si="5"/>
        <v>0.10594511857943562</v>
      </c>
      <c r="R55">
        <f t="shared" si="5"/>
        <v>-0.22702864399953931</v>
      </c>
      <c r="S55">
        <f t="shared" si="5"/>
        <v>0.22276146002609373</v>
      </c>
      <c r="AC55" t="s">
        <v>235</v>
      </c>
      <c r="AD55" t="s">
        <v>241</v>
      </c>
      <c r="AE55">
        <v>3672.8694504433402</v>
      </c>
      <c r="AF55">
        <v>5.8792999999999998E-2</v>
      </c>
      <c r="AG55">
        <v>-0.279972</v>
      </c>
      <c r="AH55" t="s">
        <v>195</v>
      </c>
      <c r="AI55">
        <v>3672.8694504433402</v>
      </c>
      <c r="AJ55">
        <f t="shared" si="6"/>
        <v>6.2465536274167101E-2</v>
      </c>
      <c r="AK55">
        <f t="shared" si="6"/>
        <v>-0.21873290978240151</v>
      </c>
      <c r="AT55" t="str">
        <f t="shared" si="40"/>
        <v>A3</v>
      </c>
      <c r="AU55" t="s">
        <v>236</v>
      </c>
      <c r="AV55">
        <v>109650.81419214301</v>
      </c>
      <c r="AW55">
        <v>-3.2771000000000002E-2</v>
      </c>
      <c r="AX55">
        <v>-6.9113999999999995E-2</v>
      </c>
      <c r="AY55">
        <v>2.2085E-2</v>
      </c>
      <c r="BB55" t="str">
        <f t="shared" si="41"/>
        <v>A3</v>
      </c>
      <c r="BC55" t="s">
        <v>236</v>
      </c>
      <c r="BD55">
        <v>109650.81419214301</v>
      </c>
      <c r="BE55">
        <v>-3.2771000000000002E-2</v>
      </c>
      <c r="BF55">
        <v>-6.9113999999999995E-2</v>
      </c>
      <c r="BG55">
        <v>2.2085E-2</v>
      </c>
      <c r="BH55">
        <f t="shared" si="9"/>
        <v>11.605056179191408</v>
      </c>
      <c r="BI55">
        <f t="shared" si="10"/>
        <v>-3.1731138848786415E-2</v>
      </c>
      <c r="BJ55">
        <f t="shared" si="10"/>
        <v>-6.4646052712807059E-2</v>
      </c>
      <c r="BK55">
        <f t="shared" si="10"/>
        <v>2.2583762392436972E-2</v>
      </c>
      <c r="BU55" t="str">
        <f t="shared" ref="BU55:BU58" si="42">BU54</f>
        <v>D20</v>
      </c>
      <c r="BV55" t="s">
        <v>250</v>
      </c>
      <c r="BW55">
        <v>4763.5836299995799</v>
      </c>
      <c r="BX55">
        <v>0.17772199999999999</v>
      </c>
      <c r="BY55">
        <v>-6.4727000000000007E-2</v>
      </c>
      <c r="BZ55">
        <v>0.41075600000000001</v>
      </c>
      <c r="CA55">
        <v>4763.5836299995799</v>
      </c>
      <c r="CB55">
        <f t="shared" si="37"/>
        <v>0.21613371633437836</v>
      </c>
      <c r="CC55">
        <f t="shared" si="37"/>
        <v>-6.079210915098425E-2</v>
      </c>
      <c r="CD55">
        <f t="shared" si="37"/>
        <v>0.6970898303589006</v>
      </c>
      <c r="CS55" t="s">
        <v>229</v>
      </c>
      <c r="CT55" t="s">
        <v>260</v>
      </c>
      <c r="CU55">
        <v>66748.797030358503</v>
      </c>
      <c r="CV55">
        <v>0.137549</v>
      </c>
      <c r="CW55">
        <v>-6.1199999999999996E-3</v>
      </c>
      <c r="CX55">
        <v>0.27524599999999999</v>
      </c>
      <c r="DB55" t="s">
        <v>229</v>
      </c>
      <c r="DC55" t="s">
        <v>260</v>
      </c>
      <c r="DD55">
        <f t="shared" si="13"/>
        <v>11.108691554082997</v>
      </c>
      <c r="DE55">
        <f t="shared" si="14"/>
        <v>0.15948616211239827</v>
      </c>
      <c r="DF55">
        <f t="shared" si="14"/>
        <v>-6.0827734266290304E-3</v>
      </c>
      <c r="DG55">
        <f t="shared" si="14"/>
        <v>0.37977851795229828</v>
      </c>
    </row>
    <row r="56" spans="2:111" x14ac:dyDescent="0.2">
      <c r="B56" t="s">
        <v>228</v>
      </c>
      <c r="C56" t="s">
        <v>250</v>
      </c>
      <c r="D56">
        <v>176987.47109611999</v>
      </c>
      <c r="E56">
        <v>0.101954</v>
      </c>
      <c r="F56">
        <v>-4.1616E-2</v>
      </c>
      <c r="G56">
        <v>0.100826</v>
      </c>
      <c r="J56" t="s">
        <v>228</v>
      </c>
      <c r="K56" t="s">
        <v>250</v>
      </c>
      <c r="L56">
        <v>176987.47109611999</v>
      </c>
      <c r="M56">
        <v>0.101954</v>
      </c>
      <c r="N56">
        <v>-4.1616E-2</v>
      </c>
      <c r="O56">
        <v>0.100826</v>
      </c>
      <c r="P56">
        <f t="shared" si="4"/>
        <v>12.083834224282922</v>
      </c>
      <c r="Q56">
        <f t="shared" si="5"/>
        <v>0.11352870565650312</v>
      </c>
      <c r="R56">
        <f t="shared" si="5"/>
        <v>-3.9953303328673903E-2</v>
      </c>
      <c r="S56">
        <f t="shared" si="5"/>
        <v>0.11213180096399585</v>
      </c>
      <c r="AC56" t="s">
        <v>236</v>
      </c>
      <c r="AD56" t="s">
        <v>237</v>
      </c>
      <c r="AE56">
        <v>396.708961330595</v>
      </c>
      <c r="AF56">
        <v>-1.8721000000000002E-2</v>
      </c>
      <c r="AG56">
        <v>-0.190579</v>
      </c>
      <c r="AH56" t="s">
        <v>195</v>
      </c>
      <c r="AI56">
        <v>396.708961330595</v>
      </c>
      <c r="AJ56">
        <f t="shared" si="6"/>
        <v>-1.8376964841207752E-2</v>
      </c>
      <c r="AK56">
        <f t="shared" si="6"/>
        <v>-0.16007253613577929</v>
      </c>
      <c r="AT56" t="str">
        <f t="shared" si="40"/>
        <v>A3</v>
      </c>
      <c r="AU56" t="s">
        <v>238</v>
      </c>
      <c r="AV56">
        <v>110344.58526361801</v>
      </c>
      <c r="AW56">
        <v>6.4089999999999998E-3</v>
      </c>
      <c r="AX56">
        <v>-5.0063000000000003E-2</v>
      </c>
      <c r="AY56">
        <v>6.7143999999999995E-2</v>
      </c>
      <c r="BB56" t="str">
        <f t="shared" si="41"/>
        <v>A3</v>
      </c>
      <c r="BC56" t="s">
        <v>238</v>
      </c>
      <c r="BD56">
        <v>110344.58526361801</v>
      </c>
      <c r="BE56">
        <v>6.4089999999999998E-3</v>
      </c>
      <c r="BF56">
        <v>-5.0063000000000003E-2</v>
      </c>
      <c r="BG56">
        <v>6.7143999999999995E-2</v>
      </c>
      <c r="BH56">
        <f t="shared" si="9"/>
        <v>11.611363341732607</v>
      </c>
      <c r="BI56">
        <f t="shared" si="10"/>
        <v>6.450340230537515E-3</v>
      </c>
      <c r="BJ56">
        <f t="shared" si="10"/>
        <v>-4.7676187047824753E-2</v>
      </c>
      <c r="BK56">
        <f t="shared" si="10"/>
        <v>7.1976810997624499E-2</v>
      </c>
      <c r="BU56" t="str">
        <f t="shared" si="42"/>
        <v>D20</v>
      </c>
      <c r="BV56" t="s">
        <v>251</v>
      </c>
      <c r="BW56">
        <v>5202.3199632471596</v>
      </c>
      <c r="BX56">
        <v>-5.5909999999999996E-3</v>
      </c>
      <c r="BY56">
        <v>-0.11983199999999999</v>
      </c>
      <c r="BZ56">
        <v>8.6562E-2</v>
      </c>
      <c r="CA56">
        <v>5202.3199632471596</v>
      </c>
      <c r="CB56">
        <f t="shared" si="37"/>
        <v>-5.5599145179302525E-3</v>
      </c>
      <c r="CC56">
        <f t="shared" si="37"/>
        <v>-0.10700890847912901</v>
      </c>
      <c r="CD56">
        <f t="shared" si="37"/>
        <v>9.4765052472088968E-2</v>
      </c>
      <c r="CS56" t="s">
        <v>230</v>
      </c>
      <c r="CT56" t="s">
        <v>231</v>
      </c>
      <c r="CU56">
        <v>650.04384467511102</v>
      </c>
      <c r="CV56">
        <v>0.134441</v>
      </c>
      <c r="CW56">
        <v>-4.1660000000000003E-2</v>
      </c>
      <c r="CX56">
        <v>0.36547499999999999</v>
      </c>
      <c r="DB56" t="s">
        <v>230</v>
      </c>
      <c r="DC56" t="s">
        <v>231</v>
      </c>
      <c r="DD56">
        <f t="shared" si="13"/>
        <v>6.4770398139611327</v>
      </c>
      <c r="DE56">
        <f t="shared" si="14"/>
        <v>0.15532274518548131</v>
      </c>
      <c r="DF56">
        <f t="shared" si="14"/>
        <v>-3.999385596067815E-2</v>
      </c>
      <c r="DG56">
        <f t="shared" si="14"/>
        <v>0.57598203380481461</v>
      </c>
    </row>
    <row r="57" spans="2:111" x14ac:dyDescent="0.2">
      <c r="B57" t="s">
        <v>228</v>
      </c>
      <c r="C57" t="s">
        <v>251</v>
      </c>
      <c r="D57">
        <v>177344.13948309599</v>
      </c>
      <c r="E57">
        <v>4.5169000000000001E-2</v>
      </c>
      <c r="F57">
        <v>-5.0675999999999999E-2</v>
      </c>
      <c r="G57">
        <v>0.60519800000000001</v>
      </c>
      <c r="J57" t="s">
        <v>228</v>
      </c>
      <c r="K57" t="s">
        <v>251</v>
      </c>
      <c r="L57">
        <v>177344.13948309599</v>
      </c>
      <c r="M57">
        <v>4.5169000000000001E-2</v>
      </c>
      <c r="N57">
        <v>-5.0675999999999999E-2</v>
      </c>
      <c r="O57">
        <v>0.60519800000000001</v>
      </c>
      <c r="P57">
        <f t="shared" si="4"/>
        <v>12.085847414733845</v>
      </c>
      <c r="Q57">
        <f t="shared" si="5"/>
        <v>4.7305753583618465E-2</v>
      </c>
      <c r="R57">
        <f t="shared" si="5"/>
        <v>-4.8231805047417094E-2</v>
      </c>
      <c r="S57">
        <f t="shared" si="5"/>
        <v>1.5329152334587972</v>
      </c>
      <c r="AC57" t="s">
        <v>236</v>
      </c>
      <c r="AD57" t="s">
        <v>238</v>
      </c>
      <c r="AE57">
        <v>791.36464414326701</v>
      </c>
      <c r="AF57">
        <v>2.8699999999999998E-4</v>
      </c>
      <c r="AG57">
        <v>-9.987E-2</v>
      </c>
      <c r="AH57" t="s">
        <v>195</v>
      </c>
      <c r="AI57">
        <v>791.36464414326701</v>
      </c>
      <c r="AJ57">
        <f t="shared" si="6"/>
        <v>2.870823926466896E-4</v>
      </c>
      <c r="AK57">
        <f t="shared" si="6"/>
        <v>-9.0801640193841099E-2</v>
      </c>
      <c r="AT57" t="str">
        <f t="shared" si="40"/>
        <v>A3</v>
      </c>
      <c r="AU57" t="s">
        <v>239</v>
      </c>
      <c r="AV57">
        <v>111674.340060731</v>
      </c>
      <c r="AW57">
        <v>2.9398000000000001E-2</v>
      </c>
      <c r="AX57">
        <v>-4.5270999999999999E-2</v>
      </c>
      <c r="AY57">
        <v>0.117067</v>
      </c>
      <c r="BB57" t="str">
        <f t="shared" si="41"/>
        <v>A3</v>
      </c>
      <c r="BC57" t="s">
        <v>239</v>
      </c>
      <c r="BD57">
        <v>111674.340060731</v>
      </c>
      <c r="BE57">
        <v>2.9398000000000001E-2</v>
      </c>
      <c r="BF57">
        <v>-4.5270999999999999E-2</v>
      </c>
      <c r="BG57">
        <v>0.117067</v>
      </c>
      <c r="BH57">
        <f t="shared" si="9"/>
        <v>11.623342236739962</v>
      </c>
      <c r="BI57">
        <f t="shared" si="10"/>
        <v>3.0288418939998063E-2</v>
      </c>
      <c r="BJ57">
        <f t="shared" si="10"/>
        <v>-4.3310299434309377E-2</v>
      </c>
      <c r="BK57">
        <f t="shared" si="10"/>
        <v>0.13258876947627965</v>
      </c>
      <c r="BU57" t="str">
        <f t="shared" si="42"/>
        <v>D20</v>
      </c>
      <c r="BV57" t="s">
        <v>252</v>
      </c>
      <c r="BW57">
        <v>5657.8872381835199</v>
      </c>
      <c r="BX57">
        <v>7.1263999999999994E-2</v>
      </c>
      <c r="BY57">
        <v>-6.5486000000000003E-2</v>
      </c>
      <c r="BZ57">
        <v>0.14862500000000001</v>
      </c>
      <c r="CA57">
        <v>5657.8872381835199</v>
      </c>
      <c r="CB57">
        <f t="shared" si="37"/>
        <v>7.6732246838714116E-2</v>
      </c>
      <c r="CC57">
        <f t="shared" si="37"/>
        <v>-6.1461154815736677E-2</v>
      </c>
      <c r="CD57">
        <f t="shared" si="37"/>
        <v>0.17457054764351784</v>
      </c>
      <c r="CS57" t="s">
        <v>230</v>
      </c>
      <c r="CT57" t="s">
        <v>232</v>
      </c>
      <c r="CU57">
        <v>1016.41330176262</v>
      </c>
      <c r="CV57">
        <v>7.8092999999999996E-2</v>
      </c>
      <c r="CW57">
        <v>-6.9309999999999997E-3</v>
      </c>
      <c r="CX57">
        <v>0.15159300000000001</v>
      </c>
      <c r="DB57" t="s">
        <v>230</v>
      </c>
      <c r="DC57" t="s">
        <v>232</v>
      </c>
      <c r="DD57">
        <f t="shared" si="13"/>
        <v>6.9240353384940017</v>
      </c>
      <c r="DE57">
        <f t="shared" si="14"/>
        <v>8.4708110471012801E-2</v>
      </c>
      <c r="DF57">
        <f t="shared" si="14"/>
        <v>-6.88329190381466E-3</v>
      </c>
      <c r="DG57">
        <f t="shared" si="14"/>
        <v>0.17867957242219831</v>
      </c>
    </row>
    <row r="58" spans="2:111" x14ac:dyDescent="0.2">
      <c r="B58" t="s">
        <v>228</v>
      </c>
      <c r="C58" t="s">
        <v>252</v>
      </c>
      <c r="D58">
        <v>177714.711107437</v>
      </c>
      <c r="E58">
        <v>4.7494000000000001E-2</v>
      </c>
      <c r="F58">
        <v>-6.2295000000000003E-2</v>
      </c>
      <c r="G58">
        <v>0.195433</v>
      </c>
      <c r="J58" t="s">
        <v>228</v>
      </c>
      <c r="K58" t="s">
        <v>252</v>
      </c>
      <c r="L58">
        <v>177714.711107437</v>
      </c>
      <c r="M58">
        <v>4.7494000000000001E-2</v>
      </c>
      <c r="N58">
        <v>-6.2295000000000003E-2</v>
      </c>
      <c r="O58">
        <v>0.195433</v>
      </c>
      <c r="P58">
        <f t="shared" si="4"/>
        <v>12.08793479691445</v>
      </c>
      <c r="Q58">
        <f t="shared" si="5"/>
        <v>4.9862153099298062E-2</v>
      </c>
      <c r="R58">
        <f t="shared" si="5"/>
        <v>-5.8641902672986322E-2</v>
      </c>
      <c r="S58">
        <f t="shared" si="5"/>
        <v>0.24290456854432257</v>
      </c>
      <c r="AC58" t="s">
        <v>236</v>
      </c>
      <c r="AD58" t="s">
        <v>239</v>
      </c>
      <c r="AE58">
        <v>2066.3738771093599</v>
      </c>
      <c r="AF58">
        <v>-1.9789999999999999E-2</v>
      </c>
      <c r="AG58">
        <v>-0.10986600000000001</v>
      </c>
      <c r="AH58" t="s">
        <v>195</v>
      </c>
      <c r="AI58">
        <v>2066.3738771093599</v>
      </c>
      <c r="AJ58">
        <f t="shared" si="6"/>
        <v>-1.9405956128222476E-2</v>
      </c>
      <c r="AK58">
        <f t="shared" si="6"/>
        <v>-9.8990328562186786E-2</v>
      </c>
      <c r="AT58" t="str">
        <f t="shared" si="40"/>
        <v>A3</v>
      </c>
      <c r="AU58" t="s">
        <v>243</v>
      </c>
      <c r="AV58">
        <v>170814.23034396101</v>
      </c>
      <c r="AW58">
        <v>1.9126000000000001E-2</v>
      </c>
      <c r="AX58">
        <v>-4.3360999999999997E-2</v>
      </c>
      <c r="AY58">
        <v>0.101116</v>
      </c>
      <c r="BB58" t="str">
        <f t="shared" si="41"/>
        <v>A3</v>
      </c>
      <c r="BC58" t="s">
        <v>243</v>
      </c>
      <c r="BD58">
        <v>170814.23034396101</v>
      </c>
      <c r="BE58">
        <v>1.9126000000000001E-2</v>
      </c>
      <c r="BF58">
        <v>-4.3360999999999997E-2</v>
      </c>
      <c r="BG58">
        <v>0.101116</v>
      </c>
      <c r="BH58">
        <f t="shared" si="9"/>
        <v>12.048331872697188</v>
      </c>
      <c r="BI58">
        <f t="shared" si="10"/>
        <v>1.9498936662609063E-2</v>
      </c>
      <c r="BJ58">
        <f t="shared" si="10"/>
        <v>-4.1558961855005121E-2</v>
      </c>
      <c r="BK58">
        <f t="shared" si="10"/>
        <v>0.11249059945443461</v>
      </c>
      <c r="BU58" t="str">
        <f t="shared" si="42"/>
        <v>D20</v>
      </c>
      <c r="BV58" t="s">
        <v>254</v>
      </c>
      <c r="BW58">
        <v>7257.9767153112298</v>
      </c>
      <c r="BX58">
        <v>-1.619E-3</v>
      </c>
      <c r="BY58">
        <v>-7.5707999999999998E-2</v>
      </c>
      <c r="BZ58">
        <v>5.8578999999999999E-2</v>
      </c>
      <c r="CA58">
        <v>7257.9767153112298</v>
      </c>
      <c r="CB58">
        <f t="shared" si="37"/>
        <v>-1.6163830758002793E-3</v>
      </c>
      <c r="CC58">
        <f t="shared" si="37"/>
        <v>-7.0379694117734537E-2</v>
      </c>
      <c r="CD58">
        <f t="shared" si="37"/>
        <v>6.2224020921564316E-2</v>
      </c>
      <c r="CS58" t="s">
        <v>230</v>
      </c>
      <c r="CT58" t="s">
        <v>233</v>
      </c>
      <c r="CU58">
        <v>2018.50563536493</v>
      </c>
      <c r="CV58">
        <v>9.8436999999999997E-2</v>
      </c>
      <c r="CW58">
        <v>3.1753999999999998E-2</v>
      </c>
      <c r="CX58">
        <v>0.17946200000000001</v>
      </c>
      <c r="DB58" t="s">
        <v>230</v>
      </c>
      <c r="DC58" t="s">
        <v>233</v>
      </c>
      <c r="DD58">
        <f t="shared" si="13"/>
        <v>7.6101127321468791</v>
      </c>
      <c r="DE58">
        <f t="shared" si="14"/>
        <v>0.10918482679524337</v>
      </c>
      <c r="DF58">
        <f t="shared" si="14"/>
        <v>3.2795384643985098E-2</v>
      </c>
      <c r="DG58">
        <f t="shared" si="14"/>
        <v>0.21871260075706428</v>
      </c>
    </row>
    <row r="59" spans="2:111" x14ac:dyDescent="0.2">
      <c r="B59" t="s">
        <v>228</v>
      </c>
      <c r="C59" t="s">
        <v>253</v>
      </c>
      <c r="D59">
        <v>178453.13112971699</v>
      </c>
      <c r="E59">
        <v>0.27199899999999999</v>
      </c>
      <c r="F59">
        <v>-8.1161999999999998E-2</v>
      </c>
      <c r="G59">
        <v>0.72608799999999996</v>
      </c>
      <c r="J59" t="s">
        <v>228</v>
      </c>
      <c r="K59" t="s">
        <v>253</v>
      </c>
      <c r="L59">
        <v>178453.13112971699</v>
      </c>
      <c r="M59">
        <v>0.27199899999999999</v>
      </c>
      <c r="N59">
        <v>-8.1161999999999998E-2</v>
      </c>
      <c r="O59">
        <v>0.72608799999999996</v>
      </c>
      <c r="P59">
        <f t="shared" si="4"/>
        <v>12.092081275022244</v>
      </c>
      <c r="Q59">
        <f t="shared" si="5"/>
        <v>0.37362448677955112</v>
      </c>
      <c r="R59">
        <f t="shared" si="5"/>
        <v>-7.5069231068054562E-2</v>
      </c>
      <c r="S59">
        <f t="shared" si="5"/>
        <v>2.6508075586319686</v>
      </c>
      <c r="AC59" t="s">
        <v>236</v>
      </c>
      <c r="AD59" t="s">
        <v>240</v>
      </c>
      <c r="AE59">
        <v>2756.7917948223799</v>
      </c>
      <c r="AF59">
        <v>0.101467</v>
      </c>
      <c r="AG59">
        <v>-0.13775499999999999</v>
      </c>
      <c r="AH59" t="s">
        <v>195</v>
      </c>
      <c r="AI59">
        <v>2756.7917948223799</v>
      </c>
      <c r="AJ59">
        <f t="shared" si="6"/>
        <v>0.11292517915313072</v>
      </c>
      <c r="AK59">
        <f t="shared" si="6"/>
        <v>-0.12107615435660575</v>
      </c>
      <c r="AT59" t="str">
        <f t="shared" si="40"/>
        <v>A3</v>
      </c>
      <c r="AU59" t="s">
        <v>244</v>
      </c>
      <c r="AV59">
        <v>171081.64746108701</v>
      </c>
      <c r="AW59">
        <v>8.4489999999999999E-3</v>
      </c>
      <c r="AX59">
        <v>-9.8125000000000004E-2</v>
      </c>
      <c r="AY59">
        <v>0.105187</v>
      </c>
      <c r="BB59" t="str">
        <f t="shared" si="41"/>
        <v>A3</v>
      </c>
      <c r="BC59" t="s">
        <v>244</v>
      </c>
      <c r="BD59">
        <v>171081.64746108701</v>
      </c>
      <c r="BE59">
        <v>8.4489999999999999E-3</v>
      </c>
      <c r="BF59">
        <v>-9.8125000000000004E-2</v>
      </c>
      <c r="BG59">
        <v>0.105187</v>
      </c>
      <c r="BH59">
        <f t="shared" si="9"/>
        <v>12.049896192064686</v>
      </c>
      <c r="BI59">
        <f t="shared" si="10"/>
        <v>8.5209938772690466E-3</v>
      </c>
      <c r="BJ59">
        <f t="shared" si="10"/>
        <v>-8.9356858281161078E-2</v>
      </c>
      <c r="BK59">
        <f t="shared" si="10"/>
        <v>0.11755193543231938</v>
      </c>
      <c r="BU59" t="s">
        <v>247</v>
      </c>
      <c r="BV59" t="s">
        <v>250</v>
      </c>
      <c r="BW59">
        <v>4293.5706585544804</v>
      </c>
      <c r="BX59">
        <v>0.19039500000000001</v>
      </c>
      <c r="BY59">
        <v>4.3070000000000001E-3</v>
      </c>
      <c r="BZ59">
        <v>0.39087</v>
      </c>
      <c r="CA59">
        <v>4293.5706585544804</v>
      </c>
      <c r="CB59">
        <f t="shared" si="37"/>
        <v>0.23517023733796111</v>
      </c>
      <c r="CC59">
        <f t="shared" si="37"/>
        <v>4.3256304905226811E-3</v>
      </c>
      <c r="CD59">
        <f t="shared" si="37"/>
        <v>0.64168568285915983</v>
      </c>
      <c r="CS59" t="s">
        <v>230</v>
      </c>
      <c r="CT59" t="s">
        <v>236</v>
      </c>
      <c r="CU59">
        <v>5012.7267031028096</v>
      </c>
      <c r="CV59">
        <v>5.1026000000000002E-2</v>
      </c>
      <c r="CW59">
        <v>-6.4058000000000004E-2</v>
      </c>
      <c r="CX59">
        <v>0.180733</v>
      </c>
      <c r="DB59" t="s">
        <v>230</v>
      </c>
      <c r="DC59" t="s">
        <v>236</v>
      </c>
      <c r="DD59">
        <f t="shared" si="13"/>
        <v>8.5197352981437717</v>
      </c>
      <c r="DE59">
        <f t="shared" si="14"/>
        <v>5.3769650169551542E-2</v>
      </c>
      <c r="DF59">
        <f t="shared" si="14"/>
        <v>-6.0201605551577081E-2</v>
      </c>
      <c r="DG59">
        <f t="shared" si="14"/>
        <v>0.22060329538477688</v>
      </c>
    </row>
    <row r="60" spans="2:111" x14ac:dyDescent="0.2">
      <c r="B60" t="s">
        <v>228</v>
      </c>
      <c r="C60" t="s">
        <v>254</v>
      </c>
      <c r="D60">
        <v>179423.05624974699</v>
      </c>
      <c r="E60">
        <v>0.16353899999999999</v>
      </c>
      <c r="F60">
        <v>1.3471E-2</v>
      </c>
      <c r="G60">
        <v>8.9162000000000005E-2</v>
      </c>
      <c r="J60" t="s">
        <v>228</v>
      </c>
      <c r="K60" t="s">
        <v>254</v>
      </c>
      <c r="L60">
        <v>179423.05624974699</v>
      </c>
      <c r="M60">
        <v>0.16353899999999999</v>
      </c>
      <c r="N60">
        <v>1.3471E-2</v>
      </c>
      <c r="O60">
        <v>8.9162000000000005E-2</v>
      </c>
      <c r="P60">
        <f t="shared" si="4"/>
        <v>12.097501739020961</v>
      </c>
      <c r="Q60">
        <f t="shared" si="5"/>
        <v>0.19551300060612509</v>
      </c>
      <c r="R60">
        <f t="shared" si="5"/>
        <v>1.3654945774528676E-2</v>
      </c>
      <c r="S60">
        <f t="shared" si="5"/>
        <v>9.7890074854145304E-2</v>
      </c>
      <c r="AC60" t="s">
        <v>236</v>
      </c>
      <c r="AD60" t="s">
        <v>241</v>
      </c>
      <c r="AE60">
        <v>2897.1441110169098</v>
      </c>
      <c r="AF60">
        <v>4.9743999999999997E-2</v>
      </c>
      <c r="AG60">
        <v>-0.12759000000000001</v>
      </c>
      <c r="AH60" t="s">
        <v>195</v>
      </c>
      <c r="AI60">
        <v>2897.1441110169098</v>
      </c>
      <c r="AJ60">
        <f t="shared" si="6"/>
        <v>5.2347998855045375E-2</v>
      </c>
      <c r="AK60">
        <f t="shared" si="6"/>
        <v>-0.11315283037274186</v>
      </c>
      <c r="AT60" t="str">
        <f t="shared" si="40"/>
        <v>A3</v>
      </c>
      <c r="AU60" t="s">
        <v>246</v>
      </c>
      <c r="AV60">
        <v>171633.130047785</v>
      </c>
      <c r="AW60">
        <v>6.5849999999999997E-3</v>
      </c>
      <c r="AX60">
        <v>-6.7322000000000007E-2</v>
      </c>
      <c r="AY60">
        <v>6.0967E-2</v>
      </c>
      <c r="BB60" t="str">
        <f t="shared" si="41"/>
        <v>A3</v>
      </c>
      <c r="BC60" t="s">
        <v>246</v>
      </c>
      <c r="BD60">
        <v>171633.130047785</v>
      </c>
      <c r="BE60">
        <v>6.5849999999999997E-3</v>
      </c>
      <c r="BF60">
        <v>-6.7322000000000007E-2</v>
      </c>
      <c r="BG60">
        <v>6.0967E-2</v>
      </c>
      <c r="BH60">
        <f t="shared" si="9"/>
        <v>12.053114512947777</v>
      </c>
      <c r="BI60">
        <f t="shared" si="10"/>
        <v>6.628649657997916E-3</v>
      </c>
      <c r="BJ60">
        <f t="shared" si="10"/>
        <v>-6.3075622914172111E-2</v>
      </c>
      <c r="BK60">
        <f t="shared" si="10"/>
        <v>6.492530081477435E-2</v>
      </c>
      <c r="BU60" t="str">
        <f t="shared" ref="BU60:BU62" si="43">BU59</f>
        <v>D21</v>
      </c>
      <c r="BV60" t="s">
        <v>251</v>
      </c>
      <c r="BW60">
        <v>4765.9862567993196</v>
      </c>
      <c r="BX60">
        <v>-4.2167999999999997E-2</v>
      </c>
      <c r="BY60">
        <v>-0.108296</v>
      </c>
      <c r="BZ60">
        <v>1.1235E-2</v>
      </c>
      <c r="CA60">
        <v>4765.9862567993196</v>
      </c>
      <c r="CB60">
        <f t="shared" si="37"/>
        <v>-4.0461806541747587E-2</v>
      </c>
      <c r="CC60">
        <f t="shared" si="37"/>
        <v>-9.7713968109602492E-2</v>
      </c>
      <c r="CD60">
        <f t="shared" si="37"/>
        <v>1.1362659479249367E-2</v>
      </c>
      <c r="CS60" t="s">
        <v>230</v>
      </c>
      <c r="CT60" t="s">
        <v>239</v>
      </c>
      <c r="CU60">
        <v>7006.6140181973697</v>
      </c>
      <c r="CV60">
        <v>7.1927000000000005E-2</v>
      </c>
      <c r="CW60">
        <v>-0.03</v>
      </c>
      <c r="CX60">
        <v>0.195433</v>
      </c>
      <c r="DB60" t="s">
        <v>230</v>
      </c>
      <c r="DC60" t="s">
        <v>239</v>
      </c>
      <c r="DD60">
        <f t="shared" si="13"/>
        <v>8.8546098416809436</v>
      </c>
      <c r="DE60">
        <f t="shared" si="14"/>
        <v>7.7501446545691993E-2</v>
      </c>
      <c r="DF60">
        <f t="shared" si="14"/>
        <v>-2.9126213592233007E-2</v>
      </c>
      <c r="DG60">
        <f t="shared" si="14"/>
        <v>0.24290456854432257</v>
      </c>
    </row>
    <row r="61" spans="2:111" x14ac:dyDescent="0.2">
      <c r="B61" t="s">
        <v>228</v>
      </c>
      <c r="C61" t="s">
        <v>255</v>
      </c>
      <c r="D61">
        <v>64875.869697446004</v>
      </c>
      <c r="E61">
        <v>7.9782000000000006E-2</v>
      </c>
      <c r="F61">
        <v>-6.1644999999999998E-2</v>
      </c>
      <c r="G61">
        <v>0.46745999999999999</v>
      </c>
      <c r="J61" t="s">
        <v>228</v>
      </c>
      <c r="K61" t="s">
        <v>255</v>
      </c>
      <c r="L61">
        <v>64875.869697446004</v>
      </c>
      <c r="M61">
        <v>7.9782000000000006E-2</v>
      </c>
      <c r="N61">
        <v>-6.1644999999999998E-2</v>
      </c>
      <c r="O61">
        <v>0.46745999999999999</v>
      </c>
      <c r="P61">
        <f t="shared" si="4"/>
        <v>11.080231026119312</v>
      </c>
      <c r="Q61">
        <f t="shared" si="5"/>
        <v>8.6699021318861411E-2</v>
      </c>
      <c r="R61">
        <f t="shared" si="5"/>
        <v>-5.8065549218429893E-2</v>
      </c>
      <c r="S61">
        <f t="shared" si="5"/>
        <v>0.87779321741089866</v>
      </c>
      <c r="AC61" t="s">
        <v>237</v>
      </c>
      <c r="AD61" t="s">
        <v>238</v>
      </c>
      <c r="AE61">
        <v>1071.5857408532399</v>
      </c>
      <c r="AF61">
        <v>-7.8799999999999996E-4</v>
      </c>
      <c r="AG61">
        <v>-0.50547900000000001</v>
      </c>
      <c r="AH61" t="s">
        <v>195</v>
      </c>
      <c r="AI61">
        <v>1071.5857408532399</v>
      </c>
      <c r="AJ61">
        <f t="shared" si="6"/>
        <v>-7.8737954491860411E-4</v>
      </c>
      <c r="AK61">
        <f t="shared" si="6"/>
        <v>-0.33575958216620755</v>
      </c>
      <c r="AT61" t="str">
        <f t="shared" si="40"/>
        <v>A3</v>
      </c>
      <c r="AU61" t="s">
        <v>247</v>
      </c>
      <c r="AV61">
        <v>172332.06274515399</v>
      </c>
      <c r="AW61">
        <v>-1.4447E-2</v>
      </c>
      <c r="AX61">
        <v>-4.9085999999999998E-2</v>
      </c>
      <c r="AY61">
        <v>2.4840999999999998E-2</v>
      </c>
      <c r="BB61" t="str">
        <f t="shared" si="41"/>
        <v>A3</v>
      </c>
      <c r="BC61" t="s">
        <v>247</v>
      </c>
      <c r="BD61">
        <v>172332.06274515399</v>
      </c>
      <c r="BE61">
        <v>-1.4447E-2</v>
      </c>
      <c r="BF61">
        <v>-4.9085999999999998E-2</v>
      </c>
      <c r="BG61">
        <v>2.4840999999999998E-2</v>
      </c>
      <c r="BH61">
        <f t="shared" si="9"/>
        <v>12.057178491943173</v>
      </c>
      <c r="BI61">
        <f t="shared" si="10"/>
        <v>-1.4241256566385429E-2</v>
      </c>
      <c r="BJ61">
        <f t="shared" si="10"/>
        <v>-4.6789300400539136E-2</v>
      </c>
      <c r="BK61">
        <f t="shared" si="10"/>
        <v>2.5473794529917684E-2</v>
      </c>
      <c r="BU61" t="str">
        <f t="shared" si="43"/>
        <v>D21</v>
      </c>
      <c r="BV61" t="s">
        <v>252</v>
      </c>
      <c r="BW61">
        <v>5246.90384893796</v>
      </c>
      <c r="BX61">
        <v>9.2732999999999996E-2</v>
      </c>
      <c r="BY61">
        <v>-9.7998000000000002E-2</v>
      </c>
      <c r="BZ61">
        <v>0.24828900000000001</v>
      </c>
      <c r="CA61">
        <v>5246.90384893796</v>
      </c>
      <c r="CB61">
        <f t="shared" ref="CB61:CD78" si="44">IF(BX61="NA","",BX61/(1-BX61))</f>
        <v>0.10221136666493987</v>
      </c>
      <c r="CC61">
        <f t="shared" si="44"/>
        <v>-8.925152869130909E-2</v>
      </c>
      <c r="CD61">
        <f t="shared" si="44"/>
        <v>0.33029847906974891</v>
      </c>
      <c r="CS61" t="s">
        <v>230</v>
      </c>
      <c r="CT61" t="s">
        <v>243</v>
      </c>
      <c r="CU61">
        <v>66264.273481265904</v>
      </c>
      <c r="CV61">
        <v>7.3326000000000002E-2</v>
      </c>
      <c r="CW61">
        <v>-2.5520000000000001E-2</v>
      </c>
      <c r="CX61">
        <v>0.177927</v>
      </c>
      <c r="DB61" t="s">
        <v>230</v>
      </c>
      <c r="DC61" t="s">
        <v>243</v>
      </c>
      <c r="DD61">
        <f t="shared" si="13"/>
        <v>11.10140616941654</v>
      </c>
      <c r="DE61">
        <f t="shared" si="14"/>
        <v>7.9128150784418261E-2</v>
      </c>
      <c r="DF61">
        <f t="shared" si="14"/>
        <v>-2.4884936422497856E-2</v>
      </c>
      <c r="DG61">
        <f t="shared" si="14"/>
        <v>0.21643698309030948</v>
      </c>
    </row>
    <row r="62" spans="2:111" x14ac:dyDescent="0.2">
      <c r="B62" t="s">
        <v>228</v>
      </c>
      <c r="C62" t="s">
        <v>256</v>
      </c>
      <c r="D62">
        <v>65283.532969654698</v>
      </c>
      <c r="E62">
        <v>2.9734E-2</v>
      </c>
      <c r="F62">
        <v>-3.6493999999999999E-2</v>
      </c>
      <c r="G62">
        <v>0.179895</v>
      </c>
      <c r="J62" t="s">
        <v>228</v>
      </c>
      <c r="K62" t="s">
        <v>256</v>
      </c>
      <c r="L62">
        <v>65283.532969654698</v>
      </c>
      <c r="M62">
        <v>2.9734E-2</v>
      </c>
      <c r="N62">
        <v>-3.6493999999999999E-2</v>
      </c>
      <c r="O62">
        <v>0.179895</v>
      </c>
      <c r="P62">
        <f t="shared" si="4"/>
        <v>11.086495108419477</v>
      </c>
      <c r="Q62">
        <f t="shared" si="5"/>
        <v>3.0645204510927931E-2</v>
      </c>
      <c r="R62">
        <f t="shared" si="5"/>
        <v>-3.5209079840307807E-2</v>
      </c>
      <c r="S62">
        <f t="shared" si="5"/>
        <v>0.21935605806573549</v>
      </c>
      <c r="AC62" t="s">
        <v>237</v>
      </c>
      <c r="AD62" t="s">
        <v>239</v>
      </c>
      <c r="AE62">
        <v>2223.9750448240102</v>
      </c>
      <c r="AF62">
        <v>-9.9003999999999995E-2</v>
      </c>
      <c r="AG62">
        <v>-0.27414899999999998</v>
      </c>
      <c r="AH62" t="s">
        <v>195</v>
      </c>
      <c r="AI62">
        <v>2223.9750448240102</v>
      </c>
      <c r="AJ62">
        <f t="shared" si="6"/>
        <v>-9.0085204421457968E-2</v>
      </c>
      <c r="AK62">
        <f t="shared" si="6"/>
        <v>-0.21516243390686646</v>
      </c>
      <c r="AT62" t="str">
        <f t="shared" si="40"/>
        <v>A3</v>
      </c>
      <c r="AU62" t="s">
        <v>250</v>
      </c>
      <c r="AV62">
        <v>176240.69494018599</v>
      </c>
      <c r="AW62">
        <v>0.121709</v>
      </c>
      <c r="AX62">
        <v>7.698E-3</v>
      </c>
      <c r="AY62">
        <v>0.244449</v>
      </c>
      <c r="BB62" t="str">
        <f t="shared" si="41"/>
        <v>A3</v>
      </c>
      <c r="BC62" t="s">
        <v>250</v>
      </c>
      <c r="BD62">
        <v>176240.69494018599</v>
      </c>
      <c r="BE62">
        <v>0.121709</v>
      </c>
      <c r="BF62">
        <v>7.698E-3</v>
      </c>
      <c r="BG62">
        <v>0.244449</v>
      </c>
      <c r="BH62">
        <f t="shared" si="9"/>
        <v>12.079605924615215</v>
      </c>
      <c r="BI62">
        <f t="shared" si="10"/>
        <v>0.13857480037937311</v>
      </c>
      <c r="BJ62">
        <f t="shared" si="10"/>
        <v>7.7577189202480698E-3</v>
      </c>
      <c r="BK62">
        <f t="shared" si="10"/>
        <v>0.32353739191662773</v>
      </c>
      <c r="BU62" t="str">
        <f t="shared" si="43"/>
        <v>D21</v>
      </c>
      <c r="BV62" t="s">
        <v>254</v>
      </c>
      <c r="BW62">
        <v>6757.95664383843</v>
      </c>
      <c r="BX62">
        <v>7.8939999999999996E-2</v>
      </c>
      <c r="BY62">
        <v>1.2271000000000001E-2</v>
      </c>
      <c r="BZ62">
        <v>0.16758500000000001</v>
      </c>
      <c r="CA62">
        <v>6757.95664383843</v>
      </c>
      <c r="CB62">
        <f t="shared" si="44"/>
        <v>8.5705600069485161E-2</v>
      </c>
      <c r="CC62">
        <f t="shared" si="44"/>
        <v>1.2423448132028118E-2</v>
      </c>
      <c r="CD62">
        <f t="shared" si="44"/>
        <v>0.20132385889249954</v>
      </c>
      <c r="CS62" t="s">
        <v>230</v>
      </c>
      <c r="CT62" t="s">
        <v>246</v>
      </c>
      <c r="CU62">
        <v>67032.855660489295</v>
      </c>
      <c r="CV62">
        <v>0.27359299999999998</v>
      </c>
      <c r="CW62">
        <v>5.8950000000000002E-2</v>
      </c>
      <c r="CX62">
        <v>0.53016300000000005</v>
      </c>
      <c r="DB62" t="s">
        <v>230</v>
      </c>
      <c r="DC62" t="s">
        <v>246</v>
      </c>
      <c r="DD62">
        <f t="shared" si="13"/>
        <v>11.112938161167035</v>
      </c>
      <c r="DE62">
        <f t="shared" si="14"/>
        <v>0.37663871631192974</v>
      </c>
      <c r="DF62">
        <f t="shared" si="14"/>
        <v>6.2642792625259028E-2</v>
      </c>
      <c r="DG62">
        <f t="shared" si="14"/>
        <v>1.1283977209117206</v>
      </c>
    </row>
    <row r="63" spans="2:111" x14ac:dyDescent="0.2">
      <c r="B63" t="s">
        <v>228</v>
      </c>
      <c r="C63" t="s">
        <v>257</v>
      </c>
      <c r="D63">
        <v>65736.542561957103</v>
      </c>
      <c r="E63">
        <v>0.15482499999999999</v>
      </c>
      <c r="F63">
        <v>-5.5399999999999998E-3</v>
      </c>
      <c r="G63">
        <v>0.39484599999999997</v>
      </c>
      <c r="J63" t="s">
        <v>228</v>
      </c>
      <c r="K63" t="s">
        <v>257</v>
      </c>
      <c r="L63">
        <v>65736.542561957103</v>
      </c>
      <c r="M63">
        <v>0.15482499999999999</v>
      </c>
      <c r="N63">
        <v>-5.5399999999999998E-3</v>
      </c>
      <c r="O63">
        <v>0.39484599999999997</v>
      </c>
      <c r="P63">
        <f t="shared" si="4"/>
        <v>11.093410253227278</v>
      </c>
      <c r="Q63">
        <f t="shared" si="5"/>
        <v>0.18318691395273168</v>
      </c>
      <c r="R63">
        <f t="shared" si="5"/>
        <v>-5.5094774946794749E-3</v>
      </c>
      <c r="S63">
        <f t="shared" si="5"/>
        <v>0.652471932764222</v>
      </c>
      <c r="AC63" t="s">
        <v>237</v>
      </c>
      <c r="AD63" t="s">
        <v>240</v>
      </c>
      <c r="AE63">
        <v>2911.0742003597202</v>
      </c>
      <c r="AF63" t="s">
        <v>195</v>
      </c>
      <c r="AG63" t="s">
        <v>195</v>
      </c>
      <c r="AH63" t="s">
        <v>195</v>
      </c>
      <c r="AI63">
        <v>1330.2349416550401</v>
      </c>
      <c r="AJ63">
        <f>IF(AF65="NA","",AF65/(1-AF65))</f>
        <v>6.3125989331073822E-3</v>
      </c>
      <c r="AK63">
        <f>IF(AG65="NA","",AG65/(1-AG65))</f>
        <v>-9.0052085418630634E-2</v>
      </c>
      <c r="AT63" t="str">
        <f t="shared" si="40"/>
        <v>A3</v>
      </c>
      <c r="AU63" t="s">
        <v>251</v>
      </c>
      <c r="AV63">
        <v>176595.967748417</v>
      </c>
      <c r="AW63">
        <v>-3.5339999999999998E-3</v>
      </c>
      <c r="AX63">
        <v>-6.6700999999999996E-2</v>
      </c>
      <c r="AY63">
        <v>7.6626E-2</v>
      </c>
      <c r="BB63" t="str">
        <f t="shared" si="41"/>
        <v>A3</v>
      </c>
      <c r="BC63" t="s">
        <v>251</v>
      </c>
      <c r="BD63">
        <v>176595.967748417</v>
      </c>
      <c r="BE63">
        <v>-3.5339999999999998E-3</v>
      </c>
      <c r="BF63">
        <v>-6.6700999999999996E-2</v>
      </c>
      <c r="BG63">
        <v>7.6626E-2</v>
      </c>
      <c r="BH63">
        <f t="shared" si="9"/>
        <v>12.081619734209657</v>
      </c>
      <c r="BI63">
        <f t="shared" si="10"/>
        <v>-3.5215548252475752E-3</v>
      </c>
      <c r="BJ63">
        <f t="shared" si="10"/>
        <v>-6.2530174809998312E-2</v>
      </c>
      <c r="BK63">
        <f t="shared" si="10"/>
        <v>8.2984792727540516E-2</v>
      </c>
      <c r="BU63" t="s">
        <v>250</v>
      </c>
      <c r="BV63" t="s">
        <v>251</v>
      </c>
      <c r="BW63">
        <v>501.91035056073503</v>
      </c>
      <c r="BX63">
        <v>0.15331800000000001</v>
      </c>
      <c r="BY63">
        <v>-1.7752E-2</v>
      </c>
      <c r="BZ63">
        <v>0.35481099999999999</v>
      </c>
      <c r="CA63">
        <v>501.91035056073503</v>
      </c>
      <c r="CB63">
        <f t="shared" si="44"/>
        <v>0.18108097254931607</v>
      </c>
      <c r="CC63">
        <f t="shared" si="44"/>
        <v>-1.7442363169023496E-2</v>
      </c>
      <c r="CD63">
        <f t="shared" si="44"/>
        <v>0.54993343035916609</v>
      </c>
      <c r="CS63" t="s">
        <v>230</v>
      </c>
      <c r="CT63" t="s">
        <v>247</v>
      </c>
      <c r="CU63">
        <v>67752.372844056095</v>
      </c>
      <c r="CV63">
        <v>0.20111699999999999</v>
      </c>
      <c r="CW63">
        <v>-6.7611000000000004E-2</v>
      </c>
      <c r="CX63">
        <v>0.49737700000000001</v>
      </c>
      <c r="DB63" t="s">
        <v>230</v>
      </c>
      <c r="DC63" t="s">
        <v>247</v>
      </c>
      <c r="DD63">
        <f t="shared" si="13"/>
        <v>11.123614761657141</v>
      </c>
      <c r="DE63">
        <f t="shared" si="14"/>
        <v>0.25174775279984679</v>
      </c>
      <c r="DF63">
        <f t="shared" si="14"/>
        <v>-6.3329246326611466E-2</v>
      </c>
      <c r="DG63">
        <f t="shared" si="14"/>
        <v>0.9895627537935987</v>
      </c>
    </row>
    <row r="64" spans="2:111" x14ac:dyDescent="0.2">
      <c r="B64" t="s">
        <v>228</v>
      </c>
      <c r="C64" t="s">
        <v>258</v>
      </c>
      <c r="D64">
        <v>66167.893755204204</v>
      </c>
      <c r="E64">
        <v>8.6285000000000001E-2</v>
      </c>
      <c r="F64">
        <v>-0.249469</v>
      </c>
      <c r="G64">
        <v>6.1762999999999998E-2</v>
      </c>
      <c r="J64" t="s">
        <v>228</v>
      </c>
      <c r="K64" t="s">
        <v>258</v>
      </c>
      <c r="L64">
        <v>66167.893755204204</v>
      </c>
      <c r="M64">
        <v>8.6285000000000001E-2</v>
      </c>
      <c r="N64">
        <v>-0.249469</v>
      </c>
      <c r="O64">
        <v>6.1762999999999998E-2</v>
      </c>
      <c r="P64">
        <f t="shared" si="4"/>
        <v>11.099950635688012</v>
      </c>
      <c r="Q64">
        <f t="shared" si="5"/>
        <v>9.4433165702653449E-2</v>
      </c>
      <c r="R64">
        <f t="shared" si="5"/>
        <v>-0.1996600155746161</v>
      </c>
      <c r="S64">
        <f t="shared" si="5"/>
        <v>6.5828783132620014E-2</v>
      </c>
      <c r="AC64" t="s">
        <v>237</v>
      </c>
      <c r="AD64" t="s">
        <v>241</v>
      </c>
      <c r="AE64">
        <v>2984.3649240667601</v>
      </c>
      <c r="AF64" t="s">
        <v>195</v>
      </c>
      <c r="AG64" t="s">
        <v>195</v>
      </c>
      <c r="AH64" t="s">
        <v>195</v>
      </c>
      <c r="AI64">
        <v>2009.9087043943</v>
      </c>
      <c r="AJ64">
        <f>IF(AF66="NA","",AF66/(1-AF66))</f>
        <v>-0.21464221062510552</v>
      </c>
      <c r="AK64">
        <f>IF(AG66="NA","",AG66/(1-AG66))</f>
        <v>-0.32337567873877227</v>
      </c>
      <c r="AT64" t="str">
        <f t="shared" si="40"/>
        <v>A3</v>
      </c>
      <c r="AU64" t="s">
        <v>252</v>
      </c>
      <c r="AV64">
        <v>176965.22610388699</v>
      </c>
      <c r="AW64">
        <v>5.2491999999999997E-2</v>
      </c>
      <c r="AX64">
        <v>-0.106989</v>
      </c>
      <c r="AY64">
        <v>0.225995</v>
      </c>
      <c r="BB64" t="str">
        <f t="shared" si="41"/>
        <v>A3</v>
      </c>
      <c r="BC64" t="s">
        <v>252</v>
      </c>
      <c r="BD64">
        <v>176965.22610388699</v>
      </c>
      <c r="BE64">
        <v>5.2491999999999997E-2</v>
      </c>
      <c r="BF64">
        <v>-0.106989</v>
      </c>
      <c r="BG64">
        <v>0.225995</v>
      </c>
      <c r="BH64">
        <f t="shared" si="9"/>
        <v>12.08370852956474</v>
      </c>
      <c r="BI64">
        <f t="shared" si="10"/>
        <v>5.5400059946723403E-2</v>
      </c>
      <c r="BJ64">
        <f t="shared" si="10"/>
        <v>-9.664865685205544E-2</v>
      </c>
      <c r="BK64">
        <f t="shared" si="10"/>
        <v>0.29198131795014243</v>
      </c>
      <c r="BU64" t="str">
        <f t="shared" ref="BU64:BU65" si="45">BU63</f>
        <v>D24</v>
      </c>
      <c r="BV64" t="s">
        <v>252</v>
      </c>
      <c r="BW64">
        <v>1000.27446233521</v>
      </c>
      <c r="BX64">
        <v>0.20405499999999999</v>
      </c>
      <c r="BY64">
        <v>6.3741000000000006E-2</v>
      </c>
      <c r="BZ64">
        <v>0.33870800000000001</v>
      </c>
      <c r="CA64">
        <v>1000.27446233521</v>
      </c>
      <c r="CB64">
        <f t="shared" si="44"/>
        <v>0.25636821639686158</v>
      </c>
      <c r="CC64">
        <f t="shared" si="44"/>
        <v>6.8080520454276011E-2</v>
      </c>
      <c r="CD64">
        <f t="shared" si="44"/>
        <v>0.51219128614893272</v>
      </c>
      <c r="CS64" t="s">
        <v>230</v>
      </c>
      <c r="CT64" t="s">
        <v>250</v>
      </c>
      <c r="CU64">
        <v>71603.253340892203</v>
      </c>
      <c r="CV64">
        <v>0.17646200000000001</v>
      </c>
      <c r="CW64">
        <v>5.7980999999999998E-2</v>
      </c>
      <c r="CX64">
        <v>0.30353799999999997</v>
      </c>
      <c r="DB64" t="s">
        <v>230</v>
      </c>
      <c r="DC64" t="s">
        <v>250</v>
      </c>
      <c r="DD64">
        <f t="shared" si="13"/>
        <v>11.178895789638434</v>
      </c>
      <c r="DE64">
        <f t="shared" si="14"/>
        <v>0.21427305115246656</v>
      </c>
      <c r="DF64">
        <f t="shared" si="14"/>
        <v>6.1549713965429569E-2</v>
      </c>
      <c r="DG64">
        <f t="shared" si="14"/>
        <v>0.43582851612866169</v>
      </c>
    </row>
    <row r="65" spans="2:111" x14ac:dyDescent="0.2">
      <c r="B65" t="s">
        <v>228</v>
      </c>
      <c r="C65" t="s">
        <v>259</v>
      </c>
      <c r="D65">
        <v>66622.965529913097</v>
      </c>
      <c r="E65">
        <v>4.6886999999999998E-2</v>
      </c>
      <c r="F65">
        <v>-7.0130999999999999E-2</v>
      </c>
      <c r="G65">
        <v>7.6562000000000005E-2</v>
      </c>
      <c r="J65" t="s">
        <v>228</v>
      </c>
      <c r="K65" t="s">
        <v>259</v>
      </c>
      <c r="L65">
        <v>66622.965529913097</v>
      </c>
      <c r="M65">
        <v>4.6886999999999998E-2</v>
      </c>
      <c r="N65">
        <v>-7.0130999999999999E-2</v>
      </c>
      <c r="O65">
        <v>7.6562000000000005E-2</v>
      </c>
      <c r="P65">
        <f t="shared" si="4"/>
        <v>11.10680462486552</v>
      </c>
      <c r="Q65">
        <f t="shared" si="5"/>
        <v>4.9193537387487107E-2</v>
      </c>
      <c r="R65">
        <f t="shared" si="5"/>
        <v>-6.5534967214294332E-2</v>
      </c>
      <c r="S65">
        <f t="shared" si="5"/>
        <v>8.2909735141936988E-2</v>
      </c>
      <c r="AC65" t="s">
        <v>238</v>
      </c>
      <c r="AD65" t="s">
        <v>239</v>
      </c>
      <c r="AE65">
        <v>1330.2349416550401</v>
      </c>
      <c r="AF65">
        <v>6.2729999999999999E-3</v>
      </c>
      <c r="AG65">
        <v>-9.8963999999999996E-2</v>
      </c>
      <c r="AH65" t="s">
        <v>195</v>
      </c>
      <c r="AI65">
        <v>2218.0734884128601</v>
      </c>
      <c r="AJ65">
        <f t="shared" ref="AJ65:AK67" si="46">IF(AF67="NA","",AF67/(1-AF67))</f>
        <v>0.11699394589281327</v>
      </c>
      <c r="AK65">
        <f t="shared" si="46"/>
        <v>-0.23421819420992376</v>
      </c>
      <c r="AT65" t="str">
        <f t="shared" si="40"/>
        <v>A3</v>
      </c>
      <c r="AU65" t="s">
        <v>254</v>
      </c>
      <c r="AV65">
        <v>178674.13887857401</v>
      </c>
      <c r="AW65">
        <v>2.1489999999999999E-2</v>
      </c>
      <c r="AX65">
        <v>-1.0564E-2</v>
      </c>
      <c r="AY65">
        <v>5.3359999999999998E-2</v>
      </c>
      <c r="BB65" t="str">
        <f t="shared" si="41"/>
        <v>A3</v>
      </c>
      <c r="BC65" t="s">
        <v>254</v>
      </c>
      <c r="BD65">
        <v>178674.13887857401</v>
      </c>
      <c r="BE65">
        <v>2.1489999999999999E-2</v>
      </c>
      <c r="BF65">
        <v>-1.0564E-2</v>
      </c>
      <c r="BG65">
        <v>5.3359999999999998E-2</v>
      </c>
      <c r="BH65">
        <f t="shared" si="9"/>
        <v>12.093318972591881</v>
      </c>
      <c r="BI65">
        <f t="shared" si="10"/>
        <v>2.196196257575293E-2</v>
      </c>
      <c r="BJ65">
        <f t="shared" si="10"/>
        <v>-1.0453568502341267E-2</v>
      </c>
      <c r="BK65">
        <f t="shared" si="10"/>
        <v>5.6367785008028387E-2</v>
      </c>
      <c r="BU65" t="str">
        <f t="shared" si="45"/>
        <v>D24</v>
      </c>
      <c r="BV65" t="s">
        <v>254</v>
      </c>
      <c r="BW65">
        <v>2495.07695272109</v>
      </c>
      <c r="BX65">
        <v>0.25217299999999998</v>
      </c>
      <c r="BY65">
        <v>-3.4009999999999999E-3</v>
      </c>
      <c r="BZ65">
        <v>0.47915600000000003</v>
      </c>
      <c r="CA65">
        <v>2495.07695272109</v>
      </c>
      <c r="CB65">
        <f t="shared" si="44"/>
        <v>0.33720766968831023</v>
      </c>
      <c r="CC65">
        <f t="shared" si="44"/>
        <v>-3.3894724043527962E-3</v>
      </c>
      <c r="CD65">
        <f t="shared" si="44"/>
        <v>0.91996067920529001</v>
      </c>
      <c r="CS65" t="s">
        <v>230</v>
      </c>
      <c r="CT65" t="s">
        <v>251</v>
      </c>
      <c r="CU65">
        <v>71950.812233080404</v>
      </c>
      <c r="CV65">
        <v>9.6113000000000004E-2</v>
      </c>
      <c r="CW65">
        <v>-7.5997999999999996E-2</v>
      </c>
      <c r="CX65">
        <v>0.34182899999999999</v>
      </c>
      <c r="DB65" t="s">
        <v>230</v>
      </c>
      <c r="DC65" t="s">
        <v>251</v>
      </c>
      <c r="DD65">
        <f t="shared" si="13"/>
        <v>11.183738001106283</v>
      </c>
      <c r="DE65">
        <f t="shared" si="14"/>
        <v>0.10633298188822275</v>
      </c>
      <c r="DF65">
        <f t="shared" si="14"/>
        <v>-7.0630242807142765E-2</v>
      </c>
      <c r="DG65">
        <f t="shared" si="14"/>
        <v>0.51936198951336354</v>
      </c>
    </row>
    <row r="66" spans="2:111" x14ac:dyDescent="0.2">
      <c r="B66" t="s">
        <v>228</v>
      </c>
      <c r="C66" t="s">
        <v>260</v>
      </c>
      <c r="D66">
        <v>67501.548345204603</v>
      </c>
      <c r="E66">
        <v>5.4517000000000003E-2</v>
      </c>
      <c r="F66">
        <v>-7.1305999999999994E-2</v>
      </c>
      <c r="G66">
        <v>0.25236900000000001</v>
      </c>
      <c r="J66" t="s">
        <v>228</v>
      </c>
      <c r="K66" t="s">
        <v>260</v>
      </c>
      <c r="L66">
        <v>67501.548345204603</v>
      </c>
      <c r="M66">
        <v>5.4517000000000003E-2</v>
      </c>
      <c r="N66">
        <v>-7.1305999999999994E-2</v>
      </c>
      <c r="O66">
        <v>0.25236900000000001</v>
      </c>
      <c r="P66">
        <f t="shared" si="4"/>
        <v>11.119905815045014</v>
      </c>
      <c r="Q66">
        <f t="shared" si="5"/>
        <v>5.766047617989959E-2</v>
      </c>
      <c r="R66">
        <f t="shared" si="5"/>
        <v>-6.6559881117066455E-2</v>
      </c>
      <c r="S66">
        <f t="shared" si="5"/>
        <v>0.33755823394161028</v>
      </c>
      <c r="AC66" t="s">
        <v>238</v>
      </c>
      <c r="AD66" t="s">
        <v>240</v>
      </c>
      <c r="AE66">
        <v>2009.9087043943</v>
      </c>
      <c r="AF66">
        <v>-0.27330500000000002</v>
      </c>
      <c r="AG66">
        <v>-0.47792499999999999</v>
      </c>
      <c r="AH66" t="s">
        <v>195</v>
      </c>
      <c r="AI66">
        <v>691.01664234662201</v>
      </c>
      <c r="AJ66">
        <f t="shared" si="46"/>
        <v>4.809278555811989E-2</v>
      </c>
      <c r="AK66">
        <f t="shared" si="46"/>
        <v>-0.14313207505134781</v>
      </c>
      <c r="AT66" t="str">
        <f t="shared" si="40"/>
        <v>A3</v>
      </c>
      <c r="AU66" t="s">
        <v>255</v>
      </c>
      <c r="AV66">
        <v>64126.759352083202</v>
      </c>
      <c r="AW66">
        <v>9.3682000000000001E-2</v>
      </c>
      <c r="AX66">
        <v>1.9594E-2</v>
      </c>
      <c r="AY66">
        <v>0.18840799999999999</v>
      </c>
      <c r="BB66" t="str">
        <f t="shared" si="41"/>
        <v>A3</v>
      </c>
      <c r="BC66" t="s">
        <v>255</v>
      </c>
      <c r="BD66">
        <v>64126.759352083202</v>
      </c>
      <c r="BE66">
        <v>9.3682000000000001E-2</v>
      </c>
      <c r="BF66">
        <v>1.9594E-2</v>
      </c>
      <c r="BG66">
        <v>0.18840799999999999</v>
      </c>
      <c r="BH66">
        <f t="shared" si="9"/>
        <v>11.068617018386499</v>
      </c>
      <c r="BI66">
        <f t="shared" si="10"/>
        <v>0.103365485403578</v>
      </c>
      <c r="BJ66">
        <f t="shared" si="10"/>
        <v>1.9985597803359016E-2</v>
      </c>
      <c r="BK66">
        <f t="shared" si="10"/>
        <v>0.2321462015396899</v>
      </c>
      <c r="BU66" t="s">
        <v>251</v>
      </c>
      <c r="BV66" t="s">
        <v>252</v>
      </c>
      <c r="BW66">
        <v>498.62310415783901</v>
      </c>
      <c r="BX66">
        <v>4.6778E-2</v>
      </c>
      <c r="BY66">
        <v>-9.8164000000000001E-2</v>
      </c>
      <c r="BZ66">
        <v>0.22065699999999999</v>
      </c>
      <c r="CA66">
        <v>498.62310415783901</v>
      </c>
      <c r="CB66">
        <f t="shared" si="44"/>
        <v>4.9073563136394251E-2</v>
      </c>
      <c r="CC66">
        <f t="shared" si="44"/>
        <v>-8.93891986989193E-2</v>
      </c>
      <c r="CD66">
        <f t="shared" si="44"/>
        <v>0.28313207406751584</v>
      </c>
      <c r="CS66" t="s">
        <v>230</v>
      </c>
      <c r="CT66" t="s">
        <v>252</v>
      </c>
      <c r="CU66">
        <v>72313.778949796193</v>
      </c>
      <c r="CV66">
        <v>0.222881</v>
      </c>
      <c r="CW66">
        <v>-0.12967000000000001</v>
      </c>
      <c r="CX66">
        <v>0.609317</v>
      </c>
      <c r="DB66" t="s">
        <v>230</v>
      </c>
      <c r="DC66" t="s">
        <v>252</v>
      </c>
      <c r="DD66">
        <f t="shared" si="13"/>
        <v>11.188769970207234</v>
      </c>
      <c r="DE66">
        <f t="shared" si="14"/>
        <v>0.28680420887920638</v>
      </c>
      <c r="DF66">
        <f t="shared" si="14"/>
        <v>-0.11478573388688733</v>
      </c>
      <c r="DG66">
        <f t="shared" si="14"/>
        <v>1.5596199476301758</v>
      </c>
    </row>
    <row r="67" spans="2:111" x14ac:dyDescent="0.2">
      <c r="B67" t="s">
        <v>229</v>
      </c>
      <c r="C67" t="s">
        <v>230</v>
      </c>
      <c r="D67">
        <v>104669.466053859</v>
      </c>
      <c r="E67">
        <v>0.21401999999999999</v>
      </c>
      <c r="F67">
        <v>-3.6999999999999998E-2</v>
      </c>
      <c r="G67">
        <v>0.25348599999999999</v>
      </c>
      <c r="J67" t="s">
        <v>229</v>
      </c>
      <c r="K67" t="s">
        <v>230</v>
      </c>
      <c r="L67">
        <v>104669.466053859</v>
      </c>
      <c r="M67">
        <v>0.21401999999999999</v>
      </c>
      <c r="N67">
        <v>-3.6999999999999998E-2</v>
      </c>
      <c r="O67">
        <v>0.25348599999999999</v>
      </c>
      <c r="P67">
        <f t="shared" ref="P67:P130" si="47">LN(L67)</f>
        <v>11.558562721602126</v>
      </c>
      <c r="Q67">
        <f t="shared" ref="Q67:S130" si="48">IF(M67="NA","",M67/(1-M67))</f>
        <v>0.2722970050128502</v>
      </c>
      <c r="R67">
        <f t="shared" si="48"/>
        <v>-3.5679845708775311E-2</v>
      </c>
      <c r="S67">
        <f t="shared" si="48"/>
        <v>0.33955960638380522</v>
      </c>
      <c r="AC67" t="s">
        <v>238</v>
      </c>
      <c r="AD67" t="s">
        <v>241</v>
      </c>
      <c r="AE67">
        <v>2218.0734884128601</v>
      </c>
      <c r="AF67">
        <v>0.10474</v>
      </c>
      <c r="AG67">
        <v>-0.30585499999999999</v>
      </c>
      <c r="AH67" t="s">
        <v>195</v>
      </c>
      <c r="AI67">
        <v>925.21619095214703</v>
      </c>
      <c r="AJ67">
        <f t="shared" si="46"/>
        <v>-4.9543323790845377E-3</v>
      </c>
      <c r="AK67">
        <f t="shared" si="46"/>
        <v>-6.4635553950885882E-2</v>
      </c>
      <c r="AT67" t="str">
        <f t="shared" si="40"/>
        <v>A3</v>
      </c>
      <c r="AU67" t="s">
        <v>256</v>
      </c>
      <c r="AV67">
        <v>64536.244181080103</v>
      </c>
      <c r="AW67">
        <v>1.297E-3</v>
      </c>
      <c r="AX67">
        <v>-3.3577000000000003E-2</v>
      </c>
      <c r="AY67">
        <v>4.8547E-2</v>
      </c>
      <c r="BB67" t="str">
        <f t="shared" si="41"/>
        <v>A3</v>
      </c>
      <c r="BC67" t="s">
        <v>256</v>
      </c>
      <c r="BD67">
        <v>64536.244181080103</v>
      </c>
      <c r="BE67">
        <v>1.297E-3</v>
      </c>
      <c r="BF67">
        <v>-3.3577000000000003E-2</v>
      </c>
      <c r="BG67">
        <v>4.8547E-2</v>
      </c>
      <c r="BH67">
        <f t="shared" ref="BH67:BH130" si="49">LN(BD67)</f>
        <v>11.074982270251033</v>
      </c>
      <c r="BI67">
        <f t="shared" ref="BI67:BK130" si="50">IF(BE67="NA","",BE67/(1-BE67))</f>
        <v>1.2986843936585752E-3</v>
      </c>
      <c r="BJ67">
        <f t="shared" si="50"/>
        <v>-3.2486210509715292E-2</v>
      </c>
      <c r="BK67">
        <f t="shared" si="50"/>
        <v>5.1024065298023127E-2</v>
      </c>
      <c r="BU67" t="str">
        <f t="shared" ref="BU67" si="51">BU66</f>
        <v>D25</v>
      </c>
      <c r="BV67" t="s">
        <v>254</v>
      </c>
      <c r="BW67">
        <v>2087.27405962896</v>
      </c>
      <c r="BX67">
        <v>5.6449999999999998E-3</v>
      </c>
      <c r="BY67">
        <v>-5.4239000000000002E-2</v>
      </c>
      <c r="BZ67">
        <v>8.4262000000000004E-2</v>
      </c>
      <c r="CA67">
        <v>2087.27405962896</v>
      </c>
      <c r="CB67">
        <f t="shared" si="44"/>
        <v>5.6770469299193948E-3</v>
      </c>
      <c r="CC67">
        <f t="shared" si="44"/>
        <v>-5.1448485590079675E-2</v>
      </c>
      <c r="CD67">
        <f t="shared" si="44"/>
        <v>9.2015401785226783E-2</v>
      </c>
      <c r="CS67" t="s">
        <v>230</v>
      </c>
      <c r="CT67" t="s">
        <v>255</v>
      </c>
      <c r="CU67">
        <v>40563.483590539901</v>
      </c>
      <c r="CV67">
        <v>1.5102000000000001E-2</v>
      </c>
      <c r="CW67">
        <v>-5.4071000000000001E-2</v>
      </c>
      <c r="CX67">
        <v>0.104587</v>
      </c>
      <c r="DB67" t="s">
        <v>230</v>
      </c>
      <c r="DC67" t="s">
        <v>255</v>
      </c>
      <c r="DD67">
        <f t="shared" ref="DD67:DD130" si="52">LN(CU67)</f>
        <v>10.610623521917686</v>
      </c>
      <c r="DE67">
        <f t="shared" ref="DE67:DG130" si="53">CV67/(1-CV67)</f>
        <v>1.5333567536942911E-2</v>
      </c>
      <c r="DF67">
        <f t="shared" si="53"/>
        <v>-5.1297303502325746E-2</v>
      </c>
      <c r="DG67">
        <f t="shared" si="53"/>
        <v>0.11680308416339723</v>
      </c>
    </row>
    <row r="68" spans="2:111" x14ac:dyDescent="0.2">
      <c r="B68" t="s">
        <v>229</v>
      </c>
      <c r="C68" t="s">
        <v>231</v>
      </c>
      <c r="D68">
        <v>105315.52214654699</v>
      </c>
      <c r="E68">
        <v>-1.0564E-2</v>
      </c>
      <c r="F68">
        <v>-3.1372999999999998E-2</v>
      </c>
      <c r="G68">
        <v>3.1470999999999999E-2</v>
      </c>
      <c r="J68" t="s">
        <v>229</v>
      </c>
      <c r="K68" t="s">
        <v>231</v>
      </c>
      <c r="L68">
        <v>105315.52214654699</v>
      </c>
      <c r="M68">
        <v>-1.0564E-2</v>
      </c>
      <c r="N68">
        <v>-3.1372999999999998E-2</v>
      </c>
      <c r="O68">
        <v>3.1470999999999999E-2</v>
      </c>
      <c r="P68">
        <f t="shared" si="47"/>
        <v>11.564716096057575</v>
      </c>
      <c r="Q68">
        <f t="shared" si="48"/>
        <v>-1.0453568502341267E-2</v>
      </c>
      <c r="R68">
        <f t="shared" si="48"/>
        <v>-3.041867491198625E-2</v>
      </c>
      <c r="S68">
        <f t="shared" si="48"/>
        <v>3.2493606283343093E-2</v>
      </c>
      <c r="AC68" t="s">
        <v>239</v>
      </c>
      <c r="AD68" t="s">
        <v>240</v>
      </c>
      <c r="AE68">
        <v>691.01664234662201</v>
      </c>
      <c r="AF68">
        <v>4.5886000000000003E-2</v>
      </c>
      <c r="AG68">
        <v>-0.167041</v>
      </c>
      <c r="AH68" t="s">
        <v>195</v>
      </c>
      <c r="AI68">
        <v>744.82548291529304</v>
      </c>
      <c r="AJ68">
        <f>IF(AF71="NA","",AF71/(1-AF71))</f>
        <v>0.17180130468357263</v>
      </c>
      <c r="AK68">
        <f>IF(AG71="NA","",AG71/(1-AG71))</f>
        <v>-0.16080559306288336</v>
      </c>
      <c r="AT68" t="str">
        <f t="shared" si="40"/>
        <v>A3</v>
      </c>
      <c r="AU68" t="s">
        <v>257</v>
      </c>
      <c r="AV68">
        <v>64985.300260905096</v>
      </c>
      <c r="AW68">
        <v>0.11515</v>
      </c>
      <c r="AX68">
        <v>3.5340999999999997E-2</v>
      </c>
      <c r="AY68">
        <v>0.21127799999999999</v>
      </c>
      <c r="BB68" t="str">
        <f t="shared" si="41"/>
        <v>A3</v>
      </c>
      <c r="BC68" t="s">
        <v>257</v>
      </c>
      <c r="BD68">
        <v>64985.300260905096</v>
      </c>
      <c r="BE68">
        <v>0.11515</v>
      </c>
      <c r="BF68">
        <v>3.5340999999999997E-2</v>
      </c>
      <c r="BG68">
        <v>0.21127799999999999</v>
      </c>
      <c r="BH68">
        <f t="shared" si="49"/>
        <v>11.081916373469815</v>
      </c>
      <c r="BI68">
        <f t="shared" si="50"/>
        <v>0.13013505113861107</v>
      </c>
      <c r="BJ68">
        <f t="shared" si="50"/>
        <v>3.6635743822428436E-2</v>
      </c>
      <c r="BK68">
        <f t="shared" si="50"/>
        <v>0.26787385162325889</v>
      </c>
      <c r="BU68" t="s">
        <v>252</v>
      </c>
      <c r="BV68" t="s">
        <v>254</v>
      </c>
      <c r="BW68">
        <v>1714.8113598877201</v>
      </c>
      <c r="BX68">
        <v>6.3798999999999995E-2</v>
      </c>
      <c r="BY68">
        <v>-4.6931E-2</v>
      </c>
      <c r="BZ68">
        <v>0.21183199999999999</v>
      </c>
      <c r="CA68">
        <v>1714.8113598877201</v>
      </c>
      <c r="CB68">
        <f t="shared" si="44"/>
        <v>6.814669072133013E-2</v>
      </c>
      <c r="CC68">
        <f t="shared" si="44"/>
        <v>-4.4827214018879943E-2</v>
      </c>
      <c r="CD68">
        <f t="shared" si="44"/>
        <v>0.26876503486566317</v>
      </c>
      <c r="CS68" t="s">
        <v>230</v>
      </c>
      <c r="CT68" t="s">
        <v>256</v>
      </c>
      <c r="CU68">
        <v>40161.830697815501</v>
      </c>
      <c r="CV68">
        <v>0.100761</v>
      </c>
      <c r="CW68">
        <v>-3.5527999999999997E-2</v>
      </c>
      <c r="CX68">
        <v>0.244947</v>
      </c>
      <c r="DB68" t="s">
        <v>230</v>
      </c>
      <c r="DC68" t="s">
        <v>256</v>
      </c>
      <c r="DD68">
        <f t="shared" si="52"/>
        <v>10.600672338431609</v>
      </c>
      <c r="DE68">
        <f t="shared" si="53"/>
        <v>0.11205141236089627</v>
      </c>
      <c r="DF68">
        <f t="shared" si="53"/>
        <v>-3.4309067451580251E-2</v>
      </c>
      <c r="DG68">
        <f t="shared" si="53"/>
        <v>0.32441033940663772</v>
      </c>
    </row>
    <row r="69" spans="2:111" x14ac:dyDescent="0.2">
      <c r="B69" t="s">
        <v>229</v>
      </c>
      <c r="C69" t="s">
        <v>232</v>
      </c>
      <c r="D69">
        <v>105676.392917245</v>
      </c>
      <c r="E69">
        <v>4.6294000000000002E-2</v>
      </c>
      <c r="F69">
        <v>-4.1988999999999999E-2</v>
      </c>
      <c r="G69">
        <v>0.41539999999999999</v>
      </c>
      <c r="J69" t="s">
        <v>229</v>
      </c>
      <c r="K69" t="s">
        <v>232</v>
      </c>
      <c r="L69">
        <v>105676.392917245</v>
      </c>
      <c r="M69">
        <v>4.6294000000000002E-2</v>
      </c>
      <c r="N69">
        <v>-4.1988999999999999E-2</v>
      </c>
      <c r="O69">
        <v>0.41539999999999999</v>
      </c>
      <c r="P69">
        <f t="shared" si="47"/>
        <v>11.568136806490728</v>
      </c>
      <c r="Q69">
        <f t="shared" si="48"/>
        <v>4.8541164677584084E-2</v>
      </c>
      <c r="R69">
        <f t="shared" si="48"/>
        <v>-4.029697050544679E-2</v>
      </c>
      <c r="S69">
        <f t="shared" si="48"/>
        <v>0.71057133082449531</v>
      </c>
      <c r="AC69" t="s">
        <v>239</v>
      </c>
      <c r="AD69" t="s">
        <v>241</v>
      </c>
      <c r="AE69">
        <v>925.21619095214703</v>
      </c>
      <c r="AF69">
        <v>-4.9789999999999999E-3</v>
      </c>
      <c r="AG69">
        <v>-6.9101999999999997E-2</v>
      </c>
      <c r="AH69" t="s">
        <v>195</v>
      </c>
      <c r="AI69">
        <v>1055.7580215181799</v>
      </c>
      <c r="AJ69">
        <f>IF(AF72="NA","",AF72/(1-AF72))</f>
        <v>-4.711174806396929E-2</v>
      </c>
      <c r="AK69">
        <f>IF(AG72="NA","",AG72/(1-AG72))</f>
        <v>-0.19446371018737582</v>
      </c>
      <c r="AT69" t="str">
        <f t="shared" si="40"/>
        <v>A3</v>
      </c>
      <c r="AU69" t="s">
        <v>259</v>
      </c>
      <c r="AV69">
        <v>65869.408149762501</v>
      </c>
      <c r="AW69">
        <v>4.4602000000000003E-2</v>
      </c>
      <c r="AX69">
        <v>-5.5386999999999999E-2</v>
      </c>
      <c r="AY69">
        <v>0.188193</v>
      </c>
      <c r="BB69" t="str">
        <f t="shared" si="41"/>
        <v>A3</v>
      </c>
      <c r="BC69" t="s">
        <v>259</v>
      </c>
      <c r="BD69">
        <v>65869.408149762501</v>
      </c>
      <c r="BE69">
        <v>4.4602000000000003E-2</v>
      </c>
      <c r="BF69">
        <v>-5.5386999999999999E-2</v>
      </c>
      <c r="BG69">
        <v>0.188193</v>
      </c>
      <c r="BH69">
        <f t="shared" si="49"/>
        <v>11.095429396468557</v>
      </c>
      <c r="BI69">
        <f t="shared" si="50"/>
        <v>4.6684209094011088E-2</v>
      </c>
      <c r="BJ69">
        <f t="shared" si="50"/>
        <v>-5.248027500812498E-2</v>
      </c>
      <c r="BK69">
        <f t="shared" si="50"/>
        <v>0.23181987837010523</v>
      </c>
      <c r="BU69" t="s">
        <v>255</v>
      </c>
      <c r="BV69" t="s">
        <v>256</v>
      </c>
      <c r="BW69">
        <v>442.23523152277198</v>
      </c>
      <c r="BX69">
        <v>2.0584999999999999E-2</v>
      </c>
      <c r="BY69">
        <v>-3.6726000000000002E-2</v>
      </c>
      <c r="BZ69">
        <v>8.0226000000000006E-2</v>
      </c>
      <c r="CA69">
        <v>442.23523152277198</v>
      </c>
      <c r="CB69">
        <f t="shared" si="44"/>
        <v>2.1017648290050692E-2</v>
      </c>
      <c r="CC69">
        <f t="shared" si="44"/>
        <v>-3.5424982107133421E-2</v>
      </c>
      <c r="CD69">
        <f t="shared" si="44"/>
        <v>8.7223600580142516E-2</v>
      </c>
      <c r="CS69" t="s">
        <v>230</v>
      </c>
      <c r="CT69" t="s">
        <v>257</v>
      </c>
      <c r="CU69">
        <v>39697.955035492603</v>
      </c>
      <c r="CV69">
        <v>0.18712100000000001</v>
      </c>
      <c r="CW69">
        <v>4.5585000000000001E-2</v>
      </c>
      <c r="CX69">
        <v>0.34267300000000001</v>
      </c>
      <c r="DB69" t="s">
        <v>230</v>
      </c>
      <c r="DC69" t="s">
        <v>257</v>
      </c>
      <c r="DD69">
        <f t="shared" si="52"/>
        <v>10.589054954907581</v>
      </c>
      <c r="DE69">
        <f t="shared" si="53"/>
        <v>0.23019539193410091</v>
      </c>
      <c r="DF69">
        <f t="shared" si="53"/>
        <v>4.7762241792092541E-2</v>
      </c>
      <c r="DG69">
        <f t="shared" si="53"/>
        <v>0.52131283212160773</v>
      </c>
    </row>
    <row r="70" spans="2:111" x14ac:dyDescent="0.2">
      <c r="B70" t="s">
        <v>229</v>
      </c>
      <c r="C70" t="s">
        <v>233</v>
      </c>
      <c r="D70">
        <v>106687.92408234401</v>
      </c>
      <c r="E70">
        <v>6.6504999999999995E-2</v>
      </c>
      <c r="F70">
        <v>-4.8409999999999998E-3</v>
      </c>
      <c r="G70">
        <v>0.15340100000000001</v>
      </c>
      <c r="J70" t="s">
        <v>229</v>
      </c>
      <c r="K70" t="s">
        <v>233</v>
      </c>
      <c r="L70">
        <v>106687.92408234401</v>
      </c>
      <c r="M70">
        <v>6.6504999999999995E-2</v>
      </c>
      <c r="N70">
        <v>-4.8409999999999998E-3</v>
      </c>
      <c r="O70">
        <v>0.15340100000000001</v>
      </c>
      <c r="P70">
        <f t="shared" si="47"/>
        <v>11.577663254524506</v>
      </c>
      <c r="Q70">
        <f t="shared" si="48"/>
        <v>7.1243016834584005E-2</v>
      </c>
      <c r="R70">
        <f t="shared" si="48"/>
        <v>-4.8176776226288532E-3</v>
      </c>
      <c r="S70">
        <f t="shared" si="48"/>
        <v>0.1811967649383002</v>
      </c>
      <c r="AC70" t="s">
        <v>240</v>
      </c>
      <c r="AD70" t="s">
        <v>241</v>
      </c>
      <c r="AE70">
        <v>523.47397260990897</v>
      </c>
      <c r="AF70" t="s">
        <v>195</v>
      </c>
      <c r="AG70" t="s">
        <v>195</v>
      </c>
      <c r="AH70" t="s">
        <v>195</v>
      </c>
      <c r="AI70">
        <v>2072.9720210364599</v>
      </c>
      <c r="AJ70">
        <f>IF(AF74="NA","",AF74/(1-AF74))</f>
        <v>0.41836930081485307</v>
      </c>
      <c r="AK70">
        <f>IF(AG74="NA","",AG74/(1-AG74))</f>
        <v>-0.15301108793184789</v>
      </c>
      <c r="AT70" t="str">
        <f t="shared" si="40"/>
        <v>A3</v>
      </c>
      <c r="AU70" t="s">
        <v>260</v>
      </c>
      <c r="AV70">
        <v>66748.797030358503</v>
      </c>
      <c r="AW70">
        <v>0.137549</v>
      </c>
      <c r="AX70">
        <v>-8.2269999999999999E-3</v>
      </c>
      <c r="AY70">
        <v>0.27549299999999999</v>
      </c>
      <c r="BB70" t="str">
        <f t="shared" si="41"/>
        <v>A3</v>
      </c>
      <c r="BC70" t="s">
        <v>260</v>
      </c>
      <c r="BD70">
        <v>66748.797030358503</v>
      </c>
      <c r="BE70">
        <v>0.137549</v>
      </c>
      <c r="BF70">
        <v>-8.2269999999999999E-3</v>
      </c>
      <c r="BG70">
        <v>0.27549299999999999</v>
      </c>
      <c r="BH70">
        <f t="shared" si="49"/>
        <v>11.108691554082997</v>
      </c>
      <c r="BI70">
        <f t="shared" si="50"/>
        <v>0.15948616211239827</v>
      </c>
      <c r="BJ70">
        <f t="shared" si="50"/>
        <v>-8.1598687597138342E-3</v>
      </c>
      <c r="BK70">
        <f t="shared" si="50"/>
        <v>0.38024891408916683</v>
      </c>
      <c r="BU70" t="str">
        <f t="shared" ref="BU70:BU72" si="54">BU69</f>
        <v>H29</v>
      </c>
      <c r="BV70" t="s">
        <v>257</v>
      </c>
      <c r="BW70">
        <v>882.43130044213603</v>
      </c>
      <c r="BX70">
        <v>0.14909700000000001</v>
      </c>
      <c r="BY70">
        <v>2.1180999999999998E-2</v>
      </c>
      <c r="BZ70">
        <v>0.33452900000000002</v>
      </c>
      <c r="CA70">
        <v>882.43130044213603</v>
      </c>
      <c r="CB70">
        <f t="shared" si="44"/>
        <v>0.1752220875940031</v>
      </c>
      <c r="CC70">
        <f t="shared" si="44"/>
        <v>2.1639342922440203E-2</v>
      </c>
      <c r="CD70">
        <f t="shared" si="44"/>
        <v>0.50269508363249493</v>
      </c>
      <c r="CS70" t="s">
        <v>230</v>
      </c>
      <c r="CT70" t="s">
        <v>259</v>
      </c>
      <c r="CU70">
        <v>38807.658857498704</v>
      </c>
      <c r="CV70">
        <v>0.12950999999999999</v>
      </c>
      <c r="CW70">
        <v>-5.1484000000000002E-2</v>
      </c>
      <c r="CX70">
        <v>0.36165700000000001</v>
      </c>
      <c r="DB70" t="s">
        <v>230</v>
      </c>
      <c r="DC70" t="s">
        <v>259</v>
      </c>
      <c r="DD70">
        <f t="shared" si="52"/>
        <v>10.566372899366387</v>
      </c>
      <c r="DE70">
        <f t="shared" si="53"/>
        <v>0.14877827430527632</v>
      </c>
      <c r="DF70">
        <f t="shared" si="53"/>
        <v>-4.8963179658463654E-2</v>
      </c>
      <c r="DG70">
        <f t="shared" si="53"/>
        <v>0.56655591116374737</v>
      </c>
    </row>
    <row r="71" spans="2:111" x14ac:dyDescent="0.2">
      <c r="B71" t="s">
        <v>229</v>
      </c>
      <c r="C71" t="s">
        <v>234</v>
      </c>
      <c r="D71">
        <v>107150.723921959</v>
      </c>
      <c r="E71">
        <v>0.1061</v>
      </c>
      <c r="F71">
        <v>-3.6697E-2</v>
      </c>
      <c r="G71">
        <v>8.5363999999999995E-2</v>
      </c>
      <c r="J71" t="s">
        <v>229</v>
      </c>
      <c r="K71" t="s">
        <v>234</v>
      </c>
      <c r="L71">
        <v>107150.723921959</v>
      </c>
      <c r="M71">
        <v>0.1061</v>
      </c>
      <c r="N71">
        <v>-3.6697E-2</v>
      </c>
      <c r="O71">
        <v>8.5363999999999995E-2</v>
      </c>
      <c r="P71">
        <f t="shared" si="47"/>
        <v>11.581991757033441</v>
      </c>
      <c r="Q71">
        <f t="shared" si="48"/>
        <v>0.11869336614833874</v>
      </c>
      <c r="R71">
        <f t="shared" si="48"/>
        <v>-3.5397999608371589E-2</v>
      </c>
      <c r="S71">
        <f t="shared" si="48"/>
        <v>9.333111751560183E-2</v>
      </c>
      <c r="AC71" t="s">
        <v>242</v>
      </c>
      <c r="AD71" t="s">
        <v>243</v>
      </c>
      <c r="AE71">
        <v>744.82548291529304</v>
      </c>
      <c r="AF71">
        <v>0.14661299999999999</v>
      </c>
      <c r="AG71">
        <v>-0.19161900000000001</v>
      </c>
      <c r="AH71" t="s">
        <v>195</v>
      </c>
      <c r="AI71">
        <v>2389.8119172855399</v>
      </c>
      <c r="AJ71">
        <f>IF(AF75="NA","",AF75/(1-AF75))</f>
        <v>0.34285507102360469</v>
      </c>
      <c r="AK71">
        <f>IF(AG75="NA","",AG75/(1-AG75))</f>
        <v>-8.5208275205942485E-2</v>
      </c>
      <c r="AT71" t="s">
        <v>230</v>
      </c>
      <c r="AU71" t="s">
        <v>231</v>
      </c>
      <c r="AV71">
        <v>650.04384467511102</v>
      </c>
      <c r="AW71">
        <v>0.134441</v>
      </c>
      <c r="AX71">
        <v>-3.6312999999999998E-2</v>
      </c>
      <c r="AY71">
        <v>0.38520399999999999</v>
      </c>
      <c r="BB71" t="s">
        <v>230</v>
      </c>
      <c r="BC71" t="s">
        <v>231</v>
      </c>
      <c r="BD71">
        <v>650.04384467511102</v>
      </c>
      <c r="BE71">
        <v>0.134441</v>
      </c>
      <c r="BF71">
        <v>-3.6312999999999998E-2</v>
      </c>
      <c r="BG71">
        <v>0.38520399999999999</v>
      </c>
      <c r="BH71">
        <f t="shared" si="49"/>
        <v>6.4770398139611327</v>
      </c>
      <c r="BI71">
        <f t="shared" si="50"/>
        <v>0.15532274518548131</v>
      </c>
      <c r="BJ71">
        <f t="shared" si="50"/>
        <v>-3.5040571719162063E-2</v>
      </c>
      <c r="BK71">
        <f t="shared" si="50"/>
        <v>0.62655580062329619</v>
      </c>
      <c r="BU71" t="str">
        <f t="shared" si="54"/>
        <v>H29</v>
      </c>
      <c r="BV71" t="s">
        <v>259</v>
      </c>
      <c r="BW71">
        <v>1794.58881084219</v>
      </c>
      <c r="BX71">
        <v>4.3806999999999999E-2</v>
      </c>
      <c r="BY71">
        <v>-4.6443999999999999E-2</v>
      </c>
      <c r="BZ71">
        <v>0.129995</v>
      </c>
      <c r="CA71">
        <v>1794.58881084219</v>
      </c>
      <c r="CB71">
        <f t="shared" si="44"/>
        <v>4.5813972702163683E-2</v>
      </c>
      <c r="CC71">
        <f t="shared" si="44"/>
        <v>-4.4382690330299568E-2</v>
      </c>
      <c r="CD71">
        <f t="shared" si="44"/>
        <v>0.14941868150183044</v>
      </c>
      <c r="CS71" t="s">
        <v>230</v>
      </c>
      <c r="CT71" t="s">
        <v>260</v>
      </c>
      <c r="CU71">
        <v>37930.543536838399</v>
      </c>
      <c r="CV71">
        <v>8.5337999999999997E-2</v>
      </c>
      <c r="CW71">
        <v>-3.7985999999999999E-2</v>
      </c>
      <c r="CX71">
        <v>0.22808400000000001</v>
      </c>
      <c r="DB71" t="s">
        <v>230</v>
      </c>
      <c r="DC71" t="s">
        <v>260</v>
      </c>
      <c r="DD71">
        <f t="shared" si="52"/>
        <v>10.543511964578647</v>
      </c>
      <c r="DE71">
        <f t="shared" si="53"/>
        <v>9.3300038702821372E-2</v>
      </c>
      <c r="DF71">
        <f t="shared" si="53"/>
        <v>-3.6595869308449241E-2</v>
      </c>
      <c r="DG71">
        <f t="shared" si="53"/>
        <v>0.29547774628327433</v>
      </c>
    </row>
    <row r="72" spans="2:111" x14ac:dyDescent="0.2">
      <c r="B72" t="s">
        <v>229</v>
      </c>
      <c r="C72" t="s">
        <v>235</v>
      </c>
      <c r="D72">
        <v>108969.69116685601</v>
      </c>
      <c r="E72">
        <v>5.6319000000000001E-2</v>
      </c>
      <c r="F72">
        <v>-3.9656999999999998E-2</v>
      </c>
      <c r="G72">
        <v>0.56465299999999996</v>
      </c>
      <c r="J72" t="s">
        <v>229</v>
      </c>
      <c r="K72" t="s">
        <v>235</v>
      </c>
      <c r="L72">
        <v>108969.69116685601</v>
      </c>
      <c r="M72">
        <v>5.6319000000000001E-2</v>
      </c>
      <c r="N72">
        <v>-3.9656999999999998E-2</v>
      </c>
      <c r="O72">
        <v>0.56465299999999996</v>
      </c>
      <c r="P72">
        <f t="shared" si="47"/>
        <v>11.598825059855288</v>
      </c>
      <c r="Q72">
        <f t="shared" si="48"/>
        <v>5.9680124957480339E-2</v>
      </c>
      <c r="R72">
        <f t="shared" si="48"/>
        <v>-3.8144311056434954E-2</v>
      </c>
      <c r="S72">
        <f t="shared" si="48"/>
        <v>1.2970182406218487</v>
      </c>
      <c r="AC72" t="s">
        <v>242</v>
      </c>
      <c r="AD72" t="s">
        <v>244</v>
      </c>
      <c r="AE72">
        <v>1055.7580215181799</v>
      </c>
      <c r="AF72">
        <v>-4.9440999999999999E-2</v>
      </c>
      <c r="AG72">
        <v>-0.24140900000000001</v>
      </c>
      <c r="AH72" t="s">
        <v>195</v>
      </c>
      <c r="AI72">
        <v>6678.7846199738997</v>
      </c>
      <c r="AJ72">
        <f t="shared" ref="AJ72:AK74" si="55">IF(AF78="NA","",AF78/(1-AF78))</f>
        <v>0.14223446189905617</v>
      </c>
      <c r="AK72">
        <f t="shared" si="55"/>
        <v>-0.20243353479862244</v>
      </c>
      <c r="AT72" t="str">
        <f t="shared" ref="AT72:AT91" si="56">AT71</f>
        <v>C4</v>
      </c>
      <c r="AU72" t="s">
        <v>232</v>
      </c>
      <c r="AV72">
        <v>1016.41330176262</v>
      </c>
      <c r="AW72">
        <v>7.8092999999999996E-2</v>
      </c>
      <c r="AX72">
        <v>-3.2039999999999998E-3</v>
      </c>
      <c r="AY72">
        <v>0.15428800000000001</v>
      </c>
      <c r="BB72" t="str">
        <f t="shared" ref="BB72:BB91" si="57">BB71</f>
        <v>C4</v>
      </c>
      <c r="BC72" t="s">
        <v>232</v>
      </c>
      <c r="BD72">
        <v>1016.41330176262</v>
      </c>
      <c r="BE72">
        <v>7.8092999999999996E-2</v>
      </c>
      <c r="BF72">
        <v>-3.2039999999999998E-3</v>
      </c>
      <c r="BG72">
        <v>0.15428800000000001</v>
      </c>
      <c r="BH72">
        <f t="shared" si="49"/>
        <v>6.9240353384940017</v>
      </c>
      <c r="BI72">
        <f t="shared" si="50"/>
        <v>8.4708110471012801E-2</v>
      </c>
      <c r="BJ72">
        <f t="shared" si="50"/>
        <v>-3.1937671699873603E-3</v>
      </c>
      <c r="BK72">
        <f t="shared" si="50"/>
        <v>0.18243562820440057</v>
      </c>
      <c r="BU72" t="str">
        <f t="shared" si="54"/>
        <v>H29</v>
      </c>
      <c r="BV72" t="s">
        <v>260</v>
      </c>
      <c r="BW72">
        <v>2646.5332040236999</v>
      </c>
      <c r="BX72">
        <v>0.14322499999999999</v>
      </c>
      <c r="BY72">
        <v>-3.5007999999999997E-2</v>
      </c>
      <c r="BZ72">
        <v>0.334457</v>
      </c>
      <c r="CA72">
        <v>2646.5332040236999</v>
      </c>
      <c r="CB72">
        <f t="shared" si="44"/>
        <v>0.16716757608473634</v>
      </c>
      <c r="CC72">
        <f t="shared" si="44"/>
        <v>-3.3823893148651994E-2</v>
      </c>
      <c r="CD72">
        <f t="shared" si="44"/>
        <v>0.50253251856003289</v>
      </c>
      <c r="CS72" t="s">
        <v>231</v>
      </c>
      <c r="CT72" t="s">
        <v>232</v>
      </c>
      <c r="CU72">
        <v>366.98910065559102</v>
      </c>
      <c r="CV72">
        <v>-1.9498999999999999E-2</v>
      </c>
      <c r="CW72">
        <v>-0.100026</v>
      </c>
      <c r="CX72">
        <v>6.0951999999999999E-2</v>
      </c>
      <c r="DB72" t="s">
        <v>231</v>
      </c>
      <c r="DC72" t="s">
        <v>232</v>
      </c>
      <c r="DD72">
        <f t="shared" si="52"/>
        <v>5.9053321491274335</v>
      </c>
      <c r="DE72">
        <f t="shared" si="53"/>
        <v>-1.9126060937774338E-2</v>
      </c>
      <c r="DF72">
        <f t="shared" si="53"/>
        <v>-9.0930578004519896E-2</v>
      </c>
      <c r="DG72">
        <f t="shared" si="53"/>
        <v>6.4908290098056751E-2</v>
      </c>
    </row>
    <row r="73" spans="2:111" x14ac:dyDescent="0.2">
      <c r="B73" t="s">
        <v>229</v>
      </c>
      <c r="C73" t="s">
        <v>236</v>
      </c>
      <c r="D73">
        <v>109650.81419214301</v>
      </c>
      <c r="E73">
        <v>-3.2771000000000002E-2</v>
      </c>
      <c r="F73">
        <v>-6.9903000000000007E-2</v>
      </c>
      <c r="G73">
        <v>0.41092400000000001</v>
      </c>
      <c r="J73" t="s">
        <v>229</v>
      </c>
      <c r="K73" t="s">
        <v>236</v>
      </c>
      <c r="L73">
        <v>109650.81419214301</v>
      </c>
      <c r="M73">
        <v>-3.2771000000000002E-2</v>
      </c>
      <c r="N73">
        <v>-6.9903000000000007E-2</v>
      </c>
      <c r="O73">
        <v>0.41092400000000001</v>
      </c>
      <c r="P73">
        <f t="shared" si="47"/>
        <v>11.605056179191408</v>
      </c>
      <c r="Q73">
        <f t="shared" si="48"/>
        <v>-3.1731138848786415E-2</v>
      </c>
      <c r="R73">
        <f t="shared" si="48"/>
        <v>-6.5335829509777996E-2</v>
      </c>
      <c r="S73">
        <f t="shared" si="48"/>
        <v>0.69757382748575747</v>
      </c>
      <c r="AC73" t="s">
        <v>242</v>
      </c>
      <c r="AD73" t="s">
        <v>245</v>
      </c>
      <c r="AE73">
        <v>1596.0400997468701</v>
      </c>
      <c r="AF73" t="s">
        <v>195</v>
      </c>
      <c r="AG73" t="s">
        <v>195</v>
      </c>
      <c r="AH73" t="s">
        <v>195</v>
      </c>
      <c r="AI73">
        <v>7145.2995738457303</v>
      </c>
      <c r="AJ73">
        <f t="shared" si="55"/>
        <v>0.21918212386402705</v>
      </c>
      <c r="AK73">
        <f t="shared" si="55"/>
        <v>-0.12710106772997395</v>
      </c>
      <c r="AT73" t="str">
        <f t="shared" si="56"/>
        <v>C4</v>
      </c>
      <c r="AU73" t="s">
        <v>233</v>
      </c>
      <c r="AV73">
        <v>2018.50563536493</v>
      </c>
      <c r="AW73">
        <v>9.8436999999999997E-2</v>
      </c>
      <c r="AX73">
        <v>3.1753999999999998E-2</v>
      </c>
      <c r="AY73">
        <v>0.17709</v>
      </c>
      <c r="BB73" t="str">
        <f t="shared" si="57"/>
        <v>C4</v>
      </c>
      <c r="BC73" t="s">
        <v>233</v>
      </c>
      <c r="BD73">
        <v>2018.50563536493</v>
      </c>
      <c r="BE73">
        <v>9.8436999999999997E-2</v>
      </c>
      <c r="BF73">
        <v>3.1753999999999998E-2</v>
      </c>
      <c r="BG73">
        <v>0.17709</v>
      </c>
      <c r="BH73">
        <f t="shared" si="49"/>
        <v>7.6101127321468791</v>
      </c>
      <c r="BI73">
        <f t="shared" si="50"/>
        <v>0.10918482679524337</v>
      </c>
      <c r="BJ73">
        <f t="shared" si="50"/>
        <v>3.2795384643985098E-2</v>
      </c>
      <c r="BK73">
        <f t="shared" si="50"/>
        <v>0.21519971807366539</v>
      </c>
      <c r="BU73" t="s">
        <v>256</v>
      </c>
      <c r="BV73" t="s">
        <v>257</v>
      </c>
      <c r="BW73">
        <v>583.58632609066501</v>
      </c>
      <c r="BX73">
        <v>5.2767000000000001E-2</v>
      </c>
      <c r="BY73">
        <v>-2.1107999999999998E-2</v>
      </c>
      <c r="BZ73">
        <v>0.14119200000000001</v>
      </c>
      <c r="CA73">
        <v>583.58632609066501</v>
      </c>
      <c r="CB73">
        <f t="shared" si="44"/>
        <v>5.5706462929395406E-2</v>
      </c>
      <c r="CC73">
        <f t="shared" si="44"/>
        <v>-2.0671662546958795E-2</v>
      </c>
      <c r="CD73">
        <f t="shared" si="44"/>
        <v>0.16440461663142403</v>
      </c>
      <c r="CS73" t="s">
        <v>231</v>
      </c>
      <c r="CT73" t="s">
        <v>233</v>
      </c>
      <c r="CU73">
        <v>1373.6557064999899</v>
      </c>
      <c r="CV73">
        <v>-1.3009E-2</v>
      </c>
      <c r="CW73">
        <v>-0.10273699999999999</v>
      </c>
      <c r="CX73">
        <v>7.6175999999999994E-2</v>
      </c>
      <c r="DB73" t="s">
        <v>231</v>
      </c>
      <c r="DC73" t="s">
        <v>233</v>
      </c>
      <c r="DD73">
        <f t="shared" si="52"/>
        <v>7.2252308638715803</v>
      </c>
      <c r="DE73">
        <f t="shared" si="53"/>
        <v>-1.2841939212780932E-2</v>
      </c>
      <c r="DF73">
        <f t="shared" si="53"/>
        <v>-9.3165460123311353E-2</v>
      </c>
      <c r="DG73">
        <f t="shared" si="53"/>
        <v>8.2457264587194087E-2</v>
      </c>
    </row>
    <row r="74" spans="2:111" x14ac:dyDescent="0.2">
      <c r="B74" t="s">
        <v>229</v>
      </c>
      <c r="C74" t="s">
        <v>237</v>
      </c>
      <c r="D74">
        <v>109605.58225291201</v>
      </c>
      <c r="E74">
        <v>0.19283900000000001</v>
      </c>
      <c r="F74">
        <v>-6.7320000000000005E-2</v>
      </c>
      <c r="G74">
        <v>0.54856300000000002</v>
      </c>
      <c r="J74" t="s">
        <v>229</v>
      </c>
      <c r="K74" t="s">
        <v>237</v>
      </c>
      <c r="L74">
        <v>109605.58225291201</v>
      </c>
      <c r="M74">
        <v>0.19283900000000001</v>
      </c>
      <c r="N74">
        <v>-6.7320000000000005E-2</v>
      </c>
      <c r="O74">
        <v>0.54856300000000002</v>
      </c>
      <c r="P74">
        <f t="shared" si="47"/>
        <v>11.604643585163538</v>
      </c>
      <c r="Q74">
        <f t="shared" si="48"/>
        <v>0.23891020502724983</v>
      </c>
      <c r="R74">
        <f t="shared" si="48"/>
        <v>-6.307386725630551E-2</v>
      </c>
      <c r="S74">
        <f t="shared" si="48"/>
        <v>1.2151485146321637</v>
      </c>
      <c r="AC74" t="s">
        <v>242</v>
      </c>
      <c r="AD74" t="s">
        <v>246</v>
      </c>
      <c r="AE74">
        <v>2072.9720210364599</v>
      </c>
      <c r="AF74">
        <v>0.29496499999999998</v>
      </c>
      <c r="AG74">
        <v>-0.18065300000000001</v>
      </c>
      <c r="AH74" t="s">
        <v>195</v>
      </c>
      <c r="AI74">
        <v>7620.35438808458</v>
      </c>
      <c r="AJ74">
        <f t="shared" si="55"/>
        <v>0.49432827702455329</v>
      </c>
      <c r="AK74">
        <f t="shared" si="55"/>
        <v>-0.16748738535260657</v>
      </c>
      <c r="AT74" t="str">
        <f t="shared" si="56"/>
        <v>C4</v>
      </c>
      <c r="AU74" t="s">
        <v>234</v>
      </c>
      <c r="AV74">
        <v>2484.3319021419002</v>
      </c>
      <c r="AW74">
        <v>0.13930000000000001</v>
      </c>
      <c r="AX74">
        <v>-2.3949000000000002E-2</v>
      </c>
      <c r="AY74">
        <v>0.33815899999999999</v>
      </c>
      <c r="BB74" t="str">
        <f t="shared" si="57"/>
        <v>C4</v>
      </c>
      <c r="BC74" t="s">
        <v>234</v>
      </c>
      <c r="BD74">
        <v>2484.3319021419002</v>
      </c>
      <c r="BE74">
        <v>0.13930000000000001</v>
      </c>
      <c r="BF74">
        <v>-2.3949000000000002E-2</v>
      </c>
      <c r="BG74">
        <v>0.33815899999999999</v>
      </c>
      <c r="BH74">
        <f t="shared" si="49"/>
        <v>7.8177590501267016</v>
      </c>
      <c r="BI74">
        <f t="shared" si="50"/>
        <v>0.16184500987568259</v>
      </c>
      <c r="BJ74">
        <f t="shared" si="50"/>
        <v>-2.3388860187372615E-2</v>
      </c>
      <c r="BK74">
        <f t="shared" si="50"/>
        <v>0.51093691687278364</v>
      </c>
      <c r="BU74" t="str">
        <f t="shared" ref="BU74:BU75" si="58">BU73</f>
        <v>H30</v>
      </c>
      <c r="BV74" t="s">
        <v>259</v>
      </c>
      <c r="BW74">
        <v>1461.65830480314</v>
      </c>
      <c r="BX74">
        <v>-2.9818000000000001E-2</v>
      </c>
      <c r="BY74">
        <v>-5.7647999999999998E-2</v>
      </c>
      <c r="BZ74">
        <v>1.4269E-2</v>
      </c>
      <c r="CA74">
        <v>1461.65830480314</v>
      </c>
      <c r="CB74">
        <f t="shared" si="44"/>
        <v>-2.8954630818261093E-2</v>
      </c>
      <c r="CC74">
        <f t="shared" si="44"/>
        <v>-5.4505846935842553E-2</v>
      </c>
      <c r="CD74">
        <f t="shared" si="44"/>
        <v>1.4475551646443097E-2</v>
      </c>
      <c r="CS74" t="s">
        <v>231</v>
      </c>
      <c r="CT74" t="s">
        <v>236</v>
      </c>
      <c r="CU74">
        <v>4362.6872452652296</v>
      </c>
      <c r="CV74">
        <v>-3.2460000000000003E-2</v>
      </c>
      <c r="CW74">
        <v>-8.3822999999999995E-2</v>
      </c>
      <c r="CX74">
        <v>2.981E-2</v>
      </c>
      <c r="DB74" t="s">
        <v>231</v>
      </c>
      <c r="DC74" t="s">
        <v>236</v>
      </c>
      <c r="DD74">
        <f t="shared" si="52"/>
        <v>8.3808434871403481</v>
      </c>
      <c r="DE74">
        <f t="shared" si="53"/>
        <v>-3.1439474652771054E-2</v>
      </c>
      <c r="DF74">
        <f t="shared" si="53"/>
        <v>-7.7340119189203402E-2</v>
      </c>
      <c r="DG74">
        <f t="shared" si="53"/>
        <v>3.072594027973902E-2</v>
      </c>
    </row>
    <row r="75" spans="2:111" x14ac:dyDescent="0.2">
      <c r="B75" t="s">
        <v>229</v>
      </c>
      <c r="C75" t="s">
        <v>238</v>
      </c>
      <c r="D75">
        <v>110344.58526361801</v>
      </c>
      <c r="E75">
        <v>6.4089999999999998E-3</v>
      </c>
      <c r="F75">
        <v>-5.0063000000000003E-2</v>
      </c>
      <c r="G75">
        <v>3.6658999999999997E-2</v>
      </c>
      <c r="J75" t="s">
        <v>229</v>
      </c>
      <c r="K75" t="s">
        <v>238</v>
      </c>
      <c r="L75">
        <v>110344.58526361801</v>
      </c>
      <c r="M75">
        <v>6.4089999999999998E-3</v>
      </c>
      <c r="N75">
        <v>-5.0063000000000003E-2</v>
      </c>
      <c r="O75">
        <v>3.6658999999999997E-2</v>
      </c>
      <c r="P75">
        <f t="shared" si="47"/>
        <v>11.611363341732607</v>
      </c>
      <c r="Q75">
        <f t="shared" si="48"/>
        <v>6.450340230537515E-3</v>
      </c>
      <c r="R75">
        <f t="shared" si="48"/>
        <v>-4.7676187047824753E-2</v>
      </c>
      <c r="S75">
        <f t="shared" si="48"/>
        <v>3.8054022407434128E-2</v>
      </c>
      <c r="AC75" t="s">
        <v>242</v>
      </c>
      <c r="AD75" t="s">
        <v>247</v>
      </c>
      <c r="AE75">
        <v>2389.8119172855399</v>
      </c>
      <c r="AF75">
        <v>0.25531799999999999</v>
      </c>
      <c r="AG75">
        <v>-9.3145000000000006E-2</v>
      </c>
      <c r="AH75" t="s">
        <v>195</v>
      </c>
      <c r="AI75">
        <v>9147.7468810631108</v>
      </c>
      <c r="AJ75">
        <f t="shared" ref="AJ75:AK90" si="59">IF(AF82="NA","",AF82/(1-AF82))</f>
        <v>0.29148074725076034</v>
      </c>
      <c r="AK75">
        <f t="shared" si="59"/>
        <v>-0.17498352029581793</v>
      </c>
      <c r="AT75" t="str">
        <f t="shared" si="56"/>
        <v>C4</v>
      </c>
      <c r="AU75" t="s">
        <v>235</v>
      </c>
      <c r="AV75">
        <v>4480.4782110841597</v>
      </c>
      <c r="AW75">
        <v>0.16062299999999999</v>
      </c>
      <c r="AX75">
        <v>-3.9954000000000003E-2</v>
      </c>
      <c r="AY75">
        <v>0.440301</v>
      </c>
      <c r="BB75" t="str">
        <f t="shared" si="57"/>
        <v>C4</v>
      </c>
      <c r="BC75" t="s">
        <v>235</v>
      </c>
      <c r="BD75">
        <v>4480.4782110841597</v>
      </c>
      <c r="BE75">
        <v>0.16062299999999999</v>
      </c>
      <c r="BF75">
        <v>-3.9954000000000003E-2</v>
      </c>
      <c r="BG75">
        <v>0.440301</v>
      </c>
      <c r="BH75">
        <f t="shared" si="49"/>
        <v>8.4074850632579157</v>
      </c>
      <c r="BI75">
        <f t="shared" si="50"/>
        <v>0.19135978231474055</v>
      </c>
      <c r="BJ75">
        <f t="shared" si="50"/>
        <v>-3.8419006994540143E-2</v>
      </c>
      <c r="BK75">
        <f t="shared" si="50"/>
        <v>0.78667462332432259</v>
      </c>
      <c r="BU75" t="str">
        <f t="shared" si="58"/>
        <v>H30</v>
      </c>
      <c r="BV75" t="s">
        <v>260</v>
      </c>
      <c r="BW75">
        <v>2275.3289872016298</v>
      </c>
      <c r="BX75">
        <v>6.3630000000000006E-2</v>
      </c>
      <c r="BY75">
        <v>-2.5411E-2</v>
      </c>
      <c r="BZ75">
        <v>0.15965299999999999</v>
      </c>
      <c r="CA75">
        <v>2275.3289872016298</v>
      </c>
      <c r="CB75">
        <f t="shared" si="44"/>
        <v>6.795390710936916E-2</v>
      </c>
      <c r="CC75">
        <f t="shared" si="44"/>
        <v>-2.4781282822204948E-2</v>
      </c>
      <c r="CD75">
        <f t="shared" si="44"/>
        <v>0.18998461349894746</v>
      </c>
      <c r="CS75" t="s">
        <v>231</v>
      </c>
      <c r="CT75" t="s">
        <v>239</v>
      </c>
      <c r="CU75">
        <v>6359.3513033956497</v>
      </c>
      <c r="CV75">
        <v>-3.5819999999999998E-2</v>
      </c>
      <c r="CW75">
        <v>-0.11085399999999999</v>
      </c>
      <c r="CX75">
        <v>9.1304999999999997E-2</v>
      </c>
      <c r="DB75" t="s">
        <v>231</v>
      </c>
      <c r="DC75" t="s">
        <v>239</v>
      </c>
      <c r="DD75">
        <f t="shared" si="52"/>
        <v>8.7576816548107512</v>
      </c>
      <c r="DE75">
        <f t="shared" si="53"/>
        <v>-3.4581297908903089E-2</v>
      </c>
      <c r="DF75">
        <f t="shared" si="53"/>
        <v>-9.979169179748193E-2</v>
      </c>
      <c r="DG75">
        <f t="shared" si="53"/>
        <v>0.10047925871717132</v>
      </c>
    </row>
    <row r="76" spans="2:111" x14ac:dyDescent="0.2">
      <c r="B76" t="s">
        <v>229</v>
      </c>
      <c r="C76" t="s">
        <v>239</v>
      </c>
      <c r="D76">
        <v>111674.340060731</v>
      </c>
      <c r="E76">
        <v>2.9398000000000001E-2</v>
      </c>
      <c r="F76">
        <v>-4.5270999999999999E-2</v>
      </c>
      <c r="G76">
        <v>9.8239000000000007E-2</v>
      </c>
      <c r="J76" t="s">
        <v>229</v>
      </c>
      <c r="K76" t="s">
        <v>239</v>
      </c>
      <c r="L76">
        <v>111674.340060731</v>
      </c>
      <c r="M76">
        <v>2.9398000000000001E-2</v>
      </c>
      <c r="N76">
        <v>-4.5270999999999999E-2</v>
      </c>
      <c r="O76">
        <v>9.8239000000000007E-2</v>
      </c>
      <c r="P76">
        <f t="shared" si="47"/>
        <v>11.623342236739962</v>
      </c>
      <c r="Q76">
        <f t="shared" si="48"/>
        <v>3.0288418939998063E-2</v>
      </c>
      <c r="R76">
        <f t="shared" si="48"/>
        <v>-4.3310299434309377E-2</v>
      </c>
      <c r="S76">
        <f t="shared" si="48"/>
        <v>0.10894128266802401</v>
      </c>
      <c r="AC76" t="s">
        <v>242</v>
      </c>
      <c r="AD76" t="s">
        <v>248</v>
      </c>
      <c r="AE76">
        <v>4426.0529820597403</v>
      </c>
      <c r="AF76" t="s">
        <v>195</v>
      </c>
      <c r="AG76" t="s">
        <v>195</v>
      </c>
      <c r="AH76" t="s">
        <v>195</v>
      </c>
      <c r="AI76">
        <v>325.124591503011</v>
      </c>
      <c r="AJ76">
        <f t="shared" si="59"/>
        <v>-5.1575333371270314E-2</v>
      </c>
      <c r="AK76">
        <f t="shared" si="59"/>
        <v>-7.7747712353200493E-2</v>
      </c>
      <c r="AT76" t="str">
        <f t="shared" si="56"/>
        <v>C4</v>
      </c>
      <c r="AU76" t="s">
        <v>236</v>
      </c>
      <c r="AV76">
        <v>5012.7267031028096</v>
      </c>
      <c r="AW76">
        <v>5.1026000000000002E-2</v>
      </c>
      <c r="AX76">
        <v>-6.4058000000000004E-2</v>
      </c>
      <c r="AY76">
        <v>0.18217900000000001</v>
      </c>
      <c r="BB76" t="str">
        <f t="shared" si="57"/>
        <v>C4</v>
      </c>
      <c r="BC76" t="s">
        <v>236</v>
      </c>
      <c r="BD76">
        <v>5012.7267031028096</v>
      </c>
      <c r="BE76">
        <v>5.1026000000000002E-2</v>
      </c>
      <c r="BF76">
        <v>-6.4058000000000004E-2</v>
      </c>
      <c r="BG76">
        <v>0.18217900000000001</v>
      </c>
      <c r="BH76">
        <f t="shared" si="49"/>
        <v>8.5197352981437717</v>
      </c>
      <c r="BI76">
        <f t="shared" si="50"/>
        <v>5.3769650169551542E-2</v>
      </c>
      <c r="BJ76">
        <f t="shared" si="50"/>
        <v>-6.0201605551577081E-2</v>
      </c>
      <c r="BK76">
        <f t="shared" si="50"/>
        <v>0.22276146002609373</v>
      </c>
      <c r="BU76" t="s">
        <v>257</v>
      </c>
      <c r="BV76" t="s">
        <v>259</v>
      </c>
      <c r="BW76">
        <v>912.23900377039297</v>
      </c>
      <c r="BX76">
        <v>0.10867300000000001</v>
      </c>
      <c r="BY76">
        <v>-3.6327999999999999E-2</v>
      </c>
      <c r="BZ76">
        <v>0.26240999999999998</v>
      </c>
      <c r="CA76">
        <v>912.23900377039297</v>
      </c>
      <c r="CB76">
        <f t="shared" si="44"/>
        <v>0.12192270625707513</v>
      </c>
      <c r="CC76">
        <f t="shared" si="44"/>
        <v>-3.5054538717471689E-2</v>
      </c>
      <c r="CD76">
        <f t="shared" si="44"/>
        <v>0.35576675388766116</v>
      </c>
      <c r="CS76" t="s">
        <v>231</v>
      </c>
      <c r="CT76" t="s">
        <v>243</v>
      </c>
      <c r="CU76">
        <v>65614.6182569097</v>
      </c>
      <c r="CV76">
        <v>4.437E-3</v>
      </c>
      <c r="CW76">
        <v>-4.0953000000000003E-2</v>
      </c>
      <c r="CX76">
        <v>3.7335E-2</v>
      </c>
      <c r="DB76" t="s">
        <v>231</v>
      </c>
      <c r="DC76" t="s">
        <v>243</v>
      </c>
      <c r="DD76">
        <f t="shared" si="52"/>
        <v>11.091553789389355</v>
      </c>
      <c r="DE76">
        <f t="shared" si="53"/>
        <v>4.4567747093855435E-3</v>
      </c>
      <c r="DF76">
        <f t="shared" si="53"/>
        <v>-3.9341833877225965E-2</v>
      </c>
      <c r="DG76">
        <f t="shared" si="53"/>
        <v>3.8782961881859215E-2</v>
      </c>
    </row>
    <row r="77" spans="2:111" x14ac:dyDescent="0.2">
      <c r="B77" t="s">
        <v>229</v>
      </c>
      <c r="C77" t="s">
        <v>240</v>
      </c>
      <c r="D77">
        <v>112343.969753609</v>
      </c>
      <c r="E77">
        <v>0.132911</v>
      </c>
      <c r="F77">
        <v>-0.16048499999999999</v>
      </c>
      <c r="G77">
        <v>-5.7296E-2</v>
      </c>
      <c r="J77" t="s">
        <v>229</v>
      </c>
      <c r="K77" t="s">
        <v>240</v>
      </c>
      <c r="L77">
        <v>112343.969753609</v>
      </c>
      <c r="M77">
        <v>0.132911</v>
      </c>
      <c r="N77">
        <v>-0.16048499999999999</v>
      </c>
      <c r="O77">
        <v>-5.7296E-2</v>
      </c>
      <c r="P77">
        <f t="shared" si="47"/>
        <v>11.629320602417838</v>
      </c>
      <c r="Q77">
        <f t="shared" si="48"/>
        <v>0.15328414960863301</v>
      </c>
      <c r="R77">
        <f t="shared" si="48"/>
        <v>-0.13829131785417303</v>
      </c>
      <c r="S77">
        <f t="shared" si="48"/>
        <v>-5.4191068537098409E-2</v>
      </c>
      <c r="AC77" t="s">
        <v>242</v>
      </c>
      <c r="AD77" t="s">
        <v>249</v>
      </c>
      <c r="AE77">
        <v>4833.0144837357902</v>
      </c>
      <c r="AF77" t="s">
        <v>195</v>
      </c>
      <c r="AG77" t="s">
        <v>195</v>
      </c>
      <c r="AH77" t="s">
        <v>195</v>
      </c>
      <c r="AI77">
        <v>904.72813596129504</v>
      </c>
      <c r="AJ77">
        <f t="shared" si="59"/>
        <v>0.16013587511369329</v>
      </c>
      <c r="AK77">
        <f t="shared" si="59"/>
        <v>0.16013587511369329</v>
      </c>
      <c r="AT77" t="str">
        <f t="shared" si="56"/>
        <v>C4</v>
      </c>
      <c r="AU77" t="s">
        <v>238</v>
      </c>
      <c r="AV77">
        <v>5678.2924369919501</v>
      </c>
      <c r="AW77">
        <v>0.19286800000000001</v>
      </c>
      <c r="AX77">
        <v>-9.5008999999999996E-2</v>
      </c>
      <c r="AY77">
        <v>0.60519800000000001</v>
      </c>
      <c r="BB77" t="str">
        <f t="shared" si="57"/>
        <v>C4</v>
      </c>
      <c r="BC77" t="s">
        <v>238</v>
      </c>
      <c r="BD77">
        <v>5678.2924369919501</v>
      </c>
      <c r="BE77">
        <v>0.19286800000000001</v>
      </c>
      <c r="BF77">
        <v>-9.5008999999999996E-2</v>
      </c>
      <c r="BG77">
        <v>0.60519800000000001</v>
      </c>
      <c r="BH77">
        <f t="shared" si="49"/>
        <v>8.6444058392276055</v>
      </c>
      <c r="BI77">
        <f t="shared" si="50"/>
        <v>0.2389547186829416</v>
      </c>
      <c r="BJ77">
        <f t="shared" si="50"/>
        <v>-8.6765496904591663E-2</v>
      </c>
      <c r="BK77">
        <f t="shared" si="50"/>
        <v>1.5329152334587972</v>
      </c>
      <c r="BU77" t="str">
        <f>BU76</f>
        <v>H31</v>
      </c>
      <c r="BV77" t="s">
        <v>260</v>
      </c>
      <c r="BW77">
        <v>1770.1708957046999</v>
      </c>
      <c r="BX77">
        <v>7.9826999999999995E-2</v>
      </c>
      <c r="BY77">
        <v>-1.7935E-2</v>
      </c>
      <c r="BZ77">
        <v>0.20131299999999999</v>
      </c>
      <c r="CA77">
        <v>1770.1708957046999</v>
      </c>
      <c r="CB77">
        <f t="shared" si="44"/>
        <v>8.6752165082000884E-2</v>
      </c>
      <c r="CC77">
        <f t="shared" si="44"/>
        <v>-1.7619003178002524E-2</v>
      </c>
      <c r="CD77">
        <f t="shared" si="44"/>
        <v>0.25205493516233518</v>
      </c>
      <c r="CS77" t="s">
        <v>231</v>
      </c>
      <c r="CT77" t="s">
        <v>246</v>
      </c>
      <c r="CU77">
        <v>66383.7324726472</v>
      </c>
      <c r="CV77">
        <v>-5.1999999999999997E-5</v>
      </c>
      <c r="CW77">
        <v>-7.1429999999999993E-2</v>
      </c>
      <c r="CX77">
        <v>7.5193999999999997E-2</v>
      </c>
      <c r="DB77" t="s">
        <v>231</v>
      </c>
      <c r="DC77" t="s">
        <v>246</v>
      </c>
      <c r="DD77">
        <f t="shared" si="52"/>
        <v>11.103207312567047</v>
      </c>
      <c r="DE77">
        <f t="shared" si="53"/>
        <v>-5.1997296140600686E-5</v>
      </c>
      <c r="DF77">
        <f t="shared" si="53"/>
        <v>-6.6667911109451861E-2</v>
      </c>
      <c r="DG77">
        <f t="shared" si="53"/>
        <v>8.1307863487044843E-2</v>
      </c>
    </row>
    <row r="78" spans="2:111" x14ac:dyDescent="0.2">
      <c r="B78" t="s">
        <v>229</v>
      </c>
      <c r="C78" t="s">
        <v>241</v>
      </c>
      <c r="D78">
        <v>112545.782724187</v>
      </c>
      <c r="E78">
        <v>0.23457900000000001</v>
      </c>
      <c r="F78">
        <v>1.9470000000000001E-2</v>
      </c>
      <c r="G78">
        <v>0.122934</v>
      </c>
      <c r="J78" t="s">
        <v>229</v>
      </c>
      <c r="K78" t="s">
        <v>241</v>
      </c>
      <c r="L78">
        <v>112545.782724187</v>
      </c>
      <c r="M78">
        <v>0.23457900000000001</v>
      </c>
      <c r="N78">
        <v>1.9470000000000001E-2</v>
      </c>
      <c r="O78">
        <v>0.122934</v>
      </c>
      <c r="P78">
        <f t="shared" si="47"/>
        <v>11.631115375390177</v>
      </c>
      <c r="Q78">
        <f t="shared" si="48"/>
        <v>0.30647055672629836</v>
      </c>
      <c r="R78">
        <f t="shared" si="48"/>
        <v>1.9856608160892578E-2</v>
      </c>
      <c r="S78">
        <f t="shared" si="48"/>
        <v>0.14016505029268037</v>
      </c>
      <c r="AC78" t="s">
        <v>242</v>
      </c>
      <c r="AD78" t="s">
        <v>250</v>
      </c>
      <c r="AE78">
        <v>6678.7846199738997</v>
      </c>
      <c r="AF78">
        <v>0.12452299999999999</v>
      </c>
      <c r="AG78">
        <v>-0.25381399999999998</v>
      </c>
      <c r="AH78" t="s">
        <v>195</v>
      </c>
      <c r="AI78">
        <v>1456.2698925679899</v>
      </c>
      <c r="AJ78">
        <f t="shared" si="59"/>
        <v>0.1047148123476184</v>
      </c>
      <c r="AK78">
        <f t="shared" si="59"/>
        <v>-6.4293953824799731E-3</v>
      </c>
      <c r="AT78" t="str">
        <f t="shared" si="56"/>
        <v>C4</v>
      </c>
      <c r="AU78" t="s">
        <v>239</v>
      </c>
      <c r="AV78">
        <v>7006.6140181973697</v>
      </c>
      <c r="AW78">
        <v>7.1927000000000005E-2</v>
      </c>
      <c r="AX78">
        <v>-2.6546E-2</v>
      </c>
      <c r="AY78">
        <v>0.20135700000000001</v>
      </c>
      <c r="BB78" t="str">
        <f t="shared" si="57"/>
        <v>C4</v>
      </c>
      <c r="BC78" t="s">
        <v>239</v>
      </c>
      <c r="BD78">
        <v>7006.6140181973697</v>
      </c>
      <c r="BE78">
        <v>7.1927000000000005E-2</v>
      </c>
      <c r="BF78">
        <v>-2.6546E-2</v>
      </c>
      <c r="BG78">
        <v>0.20135700000000001</v>
      </c>
      <c r="BH78">
        <f t="shared" si="49"/>
        <v>8.8546098416809436</v>
      </c>
      <c r="BI78">
        <f t="shared" si="50"/>
        <v>7.7501446545691993E-2</v>
      </c>
      <c r="BJ78">
        <f t="shared" si="50"/>
        <v>-2.5859532841197571E-2</v>
      </c>
      <c r="BK78">
        <f t="shared" si="50"/>
        <v>0.25212391519114297</v>
      </c>
      <c r="BU78" t="s">
        <v>259</v>
      </c>
      <c r="BV78" t="s">
        <v>260</v>
      </c>
      <c r="BW78">
        <v>882.43130044213603</v>
      </c>
      <c r="BX78">
        <v>0.13127</v>
      </c>
      <c r="BY78">
        <v>1.3965999999999999E-2</v>
      </c>
      <c r="BZ78">
        <v>0.25851600000000002</v>
      </c>
      <c r="CA78">
        <v>882.43130044213603</v>
      </c>
      <c r="CB78">
        <f t="shared" si="44"/>
        <v>0.15110563696430421</v>
      </c>
      <c r="CC78">
        <f t="shared" si="44"/>
        <v>1.4163811795536461E-2</v>
      </c>
      <c r="CD78">
        <f t="shared" si="44"/>
        <v>0.34864676783315623</v>
      </c>
      <c r="CS78" t="s">
        <v>231</v>
      </c>
      <c r="CT78" t="s">
        <v>247</v>
      </c>
      <c r="CU78">
        <v>67102.996095554394</v>
      </c>
      <c r="CV78">
        <v>4.6094999999999997E-2</v>
      </c>
      <c r="CW78">
        <v>-2.3199000000000001E-2</v>
      </c>
      <c r="CX78">
        <v>0.11805599999999999</v>
      </c>
      <c r="DB78" t="s">
        <v>231</v>
      </c>
      <c r="DC78" t="s">
        <v>247</v>
      </c>
      <c r="DD78">
        <f t="shared" si="52"/>
        <v>11.113983973163451</v>
      </c>
      <c r="DE78">
        <f t="shared" si="53"/>
        <v>4.8322422044123889E-2</v>
      </c>
      <c r="DF78">
        <f t="shared" si="53"/>
        <v>-2.2673008867287792E-2</v>
      </c>
      <c r="DG78">
        <f t="shared" si="53"/>
        <v>0.13385883910996615</v>
      </c>
    </row>
    <row r="79" spans="2:111" x14ac:dyDescent="0.2">
      <c r="B79" t="s">
        <v>229</v>
      </c>
      <c r="C79" t="s">
        <v>242</v>
      </c>
      <c r="D79">
        <v>170092.79246634699</v>
      </c>
      <c r="E79">
        <v>0.15404000000000001</v>
      </c>
      <c r="F79">
        <v>-0.11568100000000001</v>
      </c>
      <c r="G79">
        <v>0.24555099999999999</v>
      </c>
      <c r="J79" t="s">
        <v>229</v>
      </c>
      <c r="K79" t="s">
        <v>242</v>
      </c>
      <c r="L79">
        <v>170092.79246634699</v>
      </c>
      <c r="M79">
        <v>0.15404000000000001</v>
      </c>
      <c r="N79">
        <v>-0.11568100000000001</v>
      </c>
      <c r="O79">
        <v>0.24555099999999999</v>
      </c>
      <c r="P79">
        <f t="shared" si="47"/>
        <v>12.04409940515434</v>
      </c>
      <c r="Q79">
        <f t="shared" si="48"/>
        <v>0.18208898765899098</v>
      </c>
      <c r="R79">
        <f t="shared" si="48"/>
        <v>-0.10368644800798796</v>
      </c>
      <c r="S79">
        <f t="shared" si="48"/>
        <v>0.32547064148802635</v>
      </c>
      <c r="AC79" t="s">
        <v>242</v>
      </c>
      <c r="AD79" t="s">
        <v>251</v>
      </c>
      <c r="AE79">
        <v>7145.2995738457303</v>
      </c>
      <c r="AF79">
        <v>0.17977799999999999</v>
      </c>
      <c r="AG79">
        <v>-0.14560799999999999</v>
      </c>
      <c r="AH79" t="s">
        <v>195</v>
      </c>
      <c r="AI79">
        <v>1651.21833807646</v>
      </c>
      <c r="AJ79">
        <f t="shared" si="59"/>
        <v>5.289835112361245E-3</v>
      </c>
      <c r="AK79">
        <f t="shared" si="59"/>
        <v>-5.8326325711740505E-2</v>
      </c>
      <c r="AT79" t="str">
        <f t="shared" si="56"/>
        <v>C4</v>
      </c>
      <c r="AU79" t="s">
        <v>243</v>
      </c>
      <c r="AV79">
        <v>66264.273481265904</v>
      </c>
      <c r="AW79">
        <v>7.3326000000000002E-2</v>
      </c>
      <c r="AX79">
        <v>-2.5520000000000001E-2</v>
      </c>
      <c r="AY79">
        <v>0.179895</v>
      </c>
      <c r="BB79" t="str">
        <f t="shared" si="57"/>
        <v>C4</v>
      </c>
      <c r="BC79" t="s">
        <v>243</v>
      </c>
      <c r="BD79">
        <v>66264.273481265904</v>
      </c>
      <c r="BE79">
        <v>7.3326000000000002E-2</v>
      </c>
      <c r="BF79">
        <v>-2.5520000000000001E-2</v>
      </c>
      <c r="BG79">
        <v>0.179895</v>
      </c>
      <c r="BH79">
        <f t="shared" si="49"/>
        <v>11.10140616941654</v>
      </c>
      <c r="BI79">
        <f t="shared" si="50"/>
        <v>7.9128150784418261E-2</v>
      </c>
      <c r="BJ79">
        <f t="shared" si="50"/>
        <v>-2.4884936422497856E-2</v>
      </c>
      <c r="BK79">
        <f t="shared" si="50"/>
        <v>0.21935605806573549</v>
      </c>
      <c r="CS79" t="s">
        <v>231</v>
      </c>
      <c r="CT79" t="s">
        <v>250</v>
      </c>
      <c r="CU79">
        <v>70954.925776862001</v>
      </c>
      <c r="CV79">
        <v>0.115136</v>
      </c>
      <c r="CW79">
        <v>-2.0465000000000001E-2</v>
      </c>
      <c r="CX79">
        <v>0.26985999999999999</v>
      </c>
      <c r="DB79" t="s">
        <v>231</v>
      </c>
      <c r="DC79" t="s">
        <v>250</v>
      </c>
      <c r="DD79">
        <f t="shared" si="52"/>
        <v>11.169800106208786</v>
      </c>
      <c r="DE79">
        <f t="shared" si="53"/>
        <v>0.13011717054824246</v>
      </c>
      <c r="DF79">
        <f t="shared" si="53"/>
        <v>-2.0054582959729145E-2</v>
      </c>
      <c r="DG79">
        <f t="shared" si="53"/>
        <v>0.36960035061768975</v>
      </c>
    </row>
    <row r="80" spans="2:111" x14ac:dyDescent="0.2">
      <c r="B80" t="s">
        <v>229</v>
      </c>
      <c r="C80" t="s">
        <v>243</v>
      </c>
      <c r="D80">
        <v>170814.23034396101</v>
      </c>
      <c r="E80">
        <v>1.9126000000000001E-2</v>
      </c>
      <c r="F80">
        <v>-4.3360999999999997E-2</v>
      </c>
      <c r="G80">
        <v>8.7294999999999998E-2</v>
      </c>
      <c r="J80" t="s">
        <v>229</v>
      </c>
      <c r="K80" t="s">
        <v>243</v>
      </c>
      <c r="L80">
        <v>170814.23034396101</v>
      </c>
      <c r="M80">
        <v>1.9126000000000001E-2</v>
      </c>
      <c r="N80">
        <v>-4.3360999999999997E-2</v>
      </c>
      <c r="O80">
        <v>8.7294999999999998E-2</v>
      </c>
      <c r="P80">
        <f t="shared" si="47"/>
        <v>12.048331872697188</v>
      </c>
      <c r="Q80">
        <f t="shared" si="48"/>
        <v>1.9498936662609063E-2</v>
      </c>
      <c r="R80">
        <f t="shared" si="48"/>
        <v>-4.1558961855005121E-2</v>
      </c>
      <c r="S80">
        <f t="shared" si="48"/>
        <v>9.5644266219643809E-2</v>
      </c>
      <c r="AC80" t="s">
        <v>242</v>
      </c>
      <c r="AD80" t="s">
        <v>252</v>
      </c>
      <c r="AE80">
        <v>7620.35438808458</v>
      </c>
      <c r="AF80">
        <v>0.33080300000000001</v>
      </c>
      <c r="AG80">
        <v>-0.201183</v>
      </c>
      <c r="AH80" t="s">
        <v>195</v>
      </c>
      <c r="AI80">
        <v>3681.4133155623799</v>
      </c>
      <c r="AJ80">
        <f t="shared" si="59"/>
        <v>-9.3084040274323931E-2</v>
      </c>
      <c r="AK80">
        <f t="shared" si="59"/>
        <v>-0.21168099567843521</v>
      </c>
      <c r="AT80" t="str">
        <f t="shared" si="56"/>
        <v>C4</v>
      </c>
      <c r="AU80" t="s">
        <v>244</v>
      </c>
      <c r="AV80">
        <v>66522.892676130607</v>
      </c>
      <c r="AW80">
        <v>5.3266000000000001E-2</v>
      </c>
      <c r="AX80">
        <v>-0.17261399999999999</v>
      </c>
      <c r="AY80">
        <v>0.39913399999999999</v>
      </c>
      <c r="BB80" t="str">
        <f t="shared" si="57"/>
        <v>C4</v>
      </c>
      <c r="BC80" t="s">
        <v>244</v>
      </c>
      <c r="BD80">
        <v>66522.892676130607</v>
      </c>
      <c r="BE80">
        <v>5.3266000000000001E-2</v>
      </c>
      <c r="BF80">
        <v>-0.17261399999999999</v>
      </c>
      <c r="BG80">
        <v>0.39913399999999999</v>
      </c>
      <c r="BH80">
        <f t="shared" si="49"/>
        <v>11.105301418172127</v>
      </c>
      <c r="BI80">
        <f t="shared" si="50"/>
        <v>5.6262899610661499E-2</v>
      </c>
      <c r="BJ80">
        <f t="shared" si="50"/>
        <v>-0.1472044509105298</v>
      </c>
      <c r="BK80">
        <f t="shared" si="50"/>
        <v>0.66426457812557205</v>
      </c>
      <c r="CS80" t="s">
        <v>231</v>
      </c>
      <c r="CT80" t="s">
        <v>251</v>
      </c>
      <c r="CU80">
        <v>71302.732135592101</v>
      </c>
      <c r="CV80">
        <v>1.0121E-2</v>
      </c>
      <c r="CW80">
        <v>-6.6039E-2</v>
      </c>
      <c r="CX80">
        <v>9.1372999999999996E-2</v>
      </c>
      <c r="DB80" t="s">
        <v>231</v>
      </c>
      <c r="DC80" t="s">
        <v>251</v>
      </c>
      <c r="DD80">
        <f t="shared" si="52"/>
        <v>11.174689924540498</v>
      </c>
      <c r="DE80">
        <f t="shared" si="53"/>
        <v>1.0224481982141253E-2</v>
      </c>
      <c r="DF80">
        <f t="shared" si="53"/>
        <v>-6.1948015035097219E-2</v>
      </c>
      <c r="DG80">
        <f t="shared" si="53"/>
        <v>0.10056161659294738</v>
      </c>
    </row>
    <row r="81" spans="2:111" x14ac:dyDescent="0.2">
      <c r="B81" t="s">
        <v>229</v>
      </c>
      <c r="C81" t="s">
        <v>244</v>
      </c>
      <c r="D81">
        <v>171081.64746108701</v>
      </c>
      <c r="E81">
        <v>8.4489999999999999E-3</v>
      </c>
      <c r="F81">
        <v>-9.6014000000000002E-2</v>
      </c>
      <c r="G81">
        <v>0.20230500000000001</v>
      </c>
      <c r="J81" t="s">
        <v>229</v>
      </c>
      <c r="K81" t="s">
        <v>244</v>
      </c>
      <c r="L81">
        <v>171081.64746108701</v>
      </c>
      <c r="M81">
        <v>8.4489999999999999E-3</v>
      </c>
      <c r="N81">
        <v>-9.6014000000000002E-2</v>
      </c>
      <c r="O81">
        <v>0.20230500000000001</v>
      </c>
      <c r="P81">
        <f t="shared" si="47"/>
        <v>12.049896192064686</v>
      </c>
      <c r="Q81">
        <f t="shared" si="48"/>
        <v>8.5209938772690466E-3</v>
      </c>
      <c r="R81">
        <f t="shared" si="48"/>
        <v>-8.760289558345058E-2</v>
      </c>
      <c r="S81">
        <f t="shared" si="48"/>
        <v>0.25361196948708464</v>
      </c>
      <c r="AC81" t="s">
        <v>242</v>
      </c>
      <c r="AD81" t="s">
        <v>253</v>
      </c>
      <c r="AE81">
        <v>8275.1708743686904</v>
      </c>
      <c r="AF81" t="s">
        <v>195</v>
      </c>
      <c r="AG81" t="s">
        <v>195</v>
      </c>
      <c r="AH81" t="s">
        <v>195</v>
      </c>
      <c r="AI81">
        <v>4090.18532587461</v>
      </c>
      <c r="AJ81">
        <f t="shared" si="59"/>
        <v>0.11462962529495886</v>
      </c>
      <c r="AK81">
        <f t="shared" si="59"/>
        <v>-0.21099867842278638</v>
      </c>
      <c r="AT81" t="str">
        <f t="shared" si="56"/>
        <v>C4</v>
      </c>
      <c r="AU81" t="s">
        <v>246</v>
      </c>
      <c r="AV81">
        <v>67032.855660489295</v>
      </c>
      <c r="AW81">
        <v>0.27359299999999998</v>
      </c>
      <c r="AX81">
        <v>5.2151999999999997E-2</v>
      </c>
      <c r="AY81">
        <v>0.53819799999999995</v>
      </c>
      <c r="BB81" t="str">
        <f t="shared" si="57"/>
        <v>C4</v>
      </c>
      <c r="BC81" t="s">
        <v>246</v>
      </c>
      <c r="BD81">
        <v>67032.855660489295</v>
      </c>
      <c r="BE81">
        <v>0.27359299999999998</v>
      </c>
      <c r="BF81">
        <v>5.2151999999999997E-2</v>
      </c>
      <c r="BG81">
        <v>0.53819799999999995</v>
      </c>
      <c r="BH81">
        <f t="shared" si="49"/>
        <v>11.112938161167035</v>
      </c>
      <c r="BI81">
        <f t="shared" si="50"/>
        <v>0.37663871631192974</v>
      </c>
      <c r="BJ81">
        <f t="shared" si="50"/>
        <v>5.5021480237337626E-2</v>
      </c>
      <c r="BK81">
        <f t="shared" si="50"/>
        <v>1.1654302060190296</v>
      </c>
      <c r="CS81" t="s">
        <v>231</v>
      </c>
      <c r="CT81" t="s">
        <v>252</v>
      </c>
      <c r="CU81">
        <v>71665.946480877494</v>
      </c>
      <c r="CV81">
        <v>-4.5750000000000001E-3</v>
      </c>
      <c r="CW81">
        <v>-5.5190000000000003E-2</v>
      </c>
      <c r="CX81">
        <v>7.2424000000000002E-2</v>
      </c>
      <c r="DB81" t="s">
        <v>231</v>
      </c>
      <c r="DC81" t="s">
        <v>252</v>
      </c>
      <c r="DD81">
        <f t="shared" si="52"/>
        <v>11.179770969287162</v>
      </c>
      <c r="DE81">
        <f t="shared" si="53"/>
        <v>-4.5541646965134514E-3</v>
      </c>
      <c r="DF81">
        <f t="shared" si="53"/>
        <v>-5.230337664306902E-2</v>
      </c>
      <c r="DG81">
        <f t="shared" si="53"/>
        <v>7.8078777372420166E-2</v>
      </c>
    </row>
    <row r="82" spans="2:111" x14ac:dyDescent="0.2">
      <c r="B82" t="s">
        <v>229</v>
      </c>
      <c r="C82" t="s">
        <v>245</v>
      </c>
      <c r="D82">
        <v>171468.64327042401</v>
      </c>
      <c r="E82">
        <v>0.29391699999999998</v>
      </c>
      <c r="F82">
        <v>0.29391699999999998</v>
      </c>
      <c r="G82">
        <v>0.31037900000000002</v>
      </c>
      <c r="J82" t="s">
        <v>229</v>
      </c>
      <c r="K82" t="s">
        <v>245</v>
      </c>
      <c r="L82">
        <v>171468.64327042401</v>
      </c>
      <c r="M82">
        <v>0.29391699999999998</v>
      </c>
      <c r="N82">
        <v>0.29391699999999998</v>
      </c>
      <c r="O82">
        <v>0.31037900000000002</v>
      </c>
      <c r="P82">
        <f t="shared" si="47"/>
        <v>12.052155690797884</v>
      </c>
      <c r="Q82">
        <f t="shared" si="48"/>
        <v>0.41626409359806138</v>
      </c>
      <c r="R82">
        <f t="shared" si="48"/>
        <v>0.41626409359806138</v>
      </c>
      <c r="S82">
        <f t="shared" si="48"/>
        <v>0.45007185106022002</v>
      </c>
      <c r="AC82" t="s">
        <v>242</v>
      </c>
      <c r="AD82" t="s">
        <v>254</v>
      </c>
      <c r="AE82">
        <v>9147.7468810631108</v>
      </c>
      <c r="AF82">
        <v>0.22569500000000001</v>
      </c>
      <c r="AG82">
        <v>-0.21209700000000001</v>
      </c>
      <c r="AH82" t="s">
        <v>195</v>
      </c>
      <c r="AI82">
        <v>5944.2877622134001</v>
      </c>
      <c r="AJ82">
        <f t="shared" si="59"/>
        <v>0.17309896380168524</v>
      </c>
      <c r="AK82">
        <f t="shared" si="59"/>
        <v>-2.5203366947570565E-2</v>
      </c>
      <c r="AT82" t="str">
        <f t="shared" si="56"/>
        <v>C4</v>
      </c>
      <c r="AU82" t="s">
        <v>247</v>
      </c>
      <c r="AV82">
        <v>67752.372844056095</v>
      </c>
      <c r="AW82">
        <v>0.20111699999999999</v>
      </c>
      <c r="AX82">
        <v>-6.7611000000000004E-2</v>
      </c>
      <c r="AY82">
        <v>0.49743999999999999</v>
      </c>
      <c r="BB82" t="str">
        <f t="shared" si="57"/>
        <v>C4</v>
      </c>
      <c r="BC82" t="s">
        <v>247</v>
      </c>
      <c r="BD82">
        <v>67752.372844056095</v>
      </c>
      <c r="BE82">
        <v>0.20111699999999999</v>
      </c>
      <c r="BF82">
        <v>-6.7611000000000004E-2</v>
      </c>
      <c r="BG82">
        <v>0.49743999999999999</v>
      </c>
      <c r="BH82">
        <f t="shared" si="49"/>
        <v>11.123614761657141</v>
      </c>
      <c r="BI82">
        <f t="shared" si="50"/>
        <v>0.25174775279984679</v>
      </c>
      <c r="BJ82">
        <f t="shared" si="50"/>
        <v>-6.3329246326611466E-2</v>
      </c>
      <c r="BK82">
        <f t="shared" si="50"/>
        <v>0.98981216173193243</v>
      </c>
      <c r="CS82" t="s">
        <v>231</v>
      </c>
      <c r="CT82" t="s">
        <v>255</v>
      </c>
      <c r="CU82">
        <v>41207.600512526798</v>
      </c>
      <c r="CV82">
        <v>0.13936299999999999</v>
      </c>
      <c r="CW82">
        <v>2.5641000000000001E-2</v>
      </c>
      <c r="CX82">
        <v>0.25797999999999999</v>
      </c>
      <c r="DB82" t="s">
        <v>231</v>
      </c>
      <c r="DC82" t="s">
        <v>255</v>
      </c>
      <c r="DD82">
        <f t="shared" si="52"/>
        <v>10.626377996782947</v>
      </c>
      <c r="DE82">
        <f t="shared" si="53"/>
        <v>0.16193005878204167</v>
      </c>
      <c r="DF82">
        <f t="shared" si="53"/>
        <v>2.6315762465374672E-2</v>
      </c>
      <c r="DG82">
        <f t="shared" si="53"/>
        <v>0.34767256947252095</v>
      </c>
    </row>
    <row r="83" spans="2:111" x14ac:dyDescent="0.2">
      <c r="B83" t="s">
        <v>229</v>
      </c>
      <c r="C83" t="s">
        <v>246</v>
      </c>
      <c r="D83">
        <v>171633.130047785</v>
      </c>
      <c r="E83">
        <v>6.5849999999999997E-3</v>
      </c>
      <c r="F83">
        <v>-6.7322000000000007E-2</v>
      </c>
      <c r="G83">
        <v>-2.6110999999999999E-2</v>
      </c>
      <c r="J83" t="s">
        <v>229</v>
      </c>
      <c r="K83" t="s">
        <v>246</v>
      </c>
      <c r="L83">
        <v>171633.130047785</v>
      </c>
      <c r="M83">
        <v>6.5849999999999997E-3</v>
      </c>
      <c r="N83">
        <v>-6.7322000000000007E-2</v>
      </c>
      <c r="O83">
        <v>-2.6110999999999999E-2</v>
      </c>
      <c r="P83">
        <f t="shared" si="47"/>
        <v>12.053114512947777</v>
      </c>
      <c r="Q83">
        <f t="shared" si="48"/>
        <v>6.628649657997916E-3</v>
      </c>
      <c r="R83">
        <f t="shared" si="48"/>
        <v>-6.3075622914172111E-2</v>
      </c>
      <c r="S83">
        <f t="shared" si="48"/>
        <v>-2.5446564747868407E-2</v>
      </c>
      <c r="AC83" t="s">
        <v>243</v>
      </c>
      <c r="AD83" t="s">
        <v>244</v>
      </c>
      <c r="AE83">
        <v>325.124591503011</v>
      </c>
      <c r="AF83">
        <v>-5.4379999999999998E-2</v>
      </c>
      <c r="AG83">
        <v>-8.4302000000000002E-2</v>
      </c>
      <c r="AH83" t="s">
        <v>195</v>
      </c>
      <c r="AI83">
        <v>6414.4958492464502</v>
      </c>
      <c r="AJ83">
        <f t="shared" si="59"/>
        <v>1.269822301842807E-2</v>
      </c>
      <c r="AK83">
        <f t="shared" si="59"/>
        <v>-5.0021137029701096E-2</v>
      </c>
      <c r="AT83" t="str">
        <f t="shared" si="56"/>
        <v>C4</v>
      </c>
      <c r="AU83" t="s">
        <v>250</v>
      </c>
      <c r="AV83">
        <v>71603.253340892203</v>
      </c>
      <c r="AW83">
        <v>0.17646200000000001</v>
      </c>
      <c r="AX83">
        <v>5.7589000000000001E-2</v>
      </c>
      <c r="AY83">
        <v>0.30030200000000001</v>
      </c>
      <c r="BB83" t="str">
        <f t="shared" si="57"/>
        <v>C4</v>
      </c>
      <c r="BC83" t="s">
        <v>250</v>
      </c>
      <c r="BD83">
        <v>71603.253340892203</v>
      </c>
      <c r="BE83">
        <v>0.17646200000000001</v>
      </c>
      <c r="BF83">
        <v>5.7589000000000001E-2</v>
      </c>
      <c r="BG83">
        <v>0.30030200000000001</v>
      </c>
      <c r="BH83">
        <f t="shared" si="49"/>
        <v>11.178895789638434</v>
      </c>
      <c r="BI83">
        <f t="shared" si="50"/>
        <v>0.21427305115246656</v>
      </c>
      <c r="BJ83">
        <f t="shared" si="50"/>
        <v>6.1108157693405531E-2</v>
      </c>
      <c r="BK83">
        <f t="shared" si="50"/>
        <v>0.42918802111768228</v>
      </c>
      <c r="CS83" t="s">
        <v>231</v>
      </c>
      <c r="CT83" t="s">
        <v>256</v>
      </c>
      <c r="CU83">
        <v>40805.543544964501</v>
      </c>
      <c r="CV83">
        <v>2.6054000000000001E-2</v>
      </c>
      <c r="CW83">
        <v>-1.1358999999999999E-2</v>
      </c>
      <c r="CX83">
        <v>6.6017000000000006E-2</v>
      </c>
      <c r="DB83" t="s">
        <v>231</v>
      </c>
      <c r="DC83" t="s">
        <v>256</v>
      </c>
      <c r="DD83">
        <f t="shared" si="52"/>
        <v>10.616573222362709</v>
      </c>
      <c r="DE83">
        <f t="shared" si="53"/>
        <v>2.6750969766290947E-2</v>
      </c>
      <c r="DF83">
        <f t="shared" si="53"/>
        <v>-1.1231422274385259E-2</v>
      </c>
      <c r="DG83">
        <f t="shared" si="53"/>
        <v>7.0683299374828021E-2</v>
      </c>
    </row>
    <row r="84" spans="2:111" x14ac:dyDescent="0.2">
      <c r="B84" t="s">
        <v>229</v>
      </c>
      <c r="C84" t="s">
        <v>247</v>
      </c>
      <c r="D84">
        <v>172332.06274515399</v>
      </c>
      <c r="E84">
        <v>-1.4447E-2</v>
      </c>
      <c r="F84">
        <v>-4.9146000000000002E-2</v>
      </c>
      <c r="G84">
        <v>0.442743</v>
      </c>
      <c r="J84" t="s">
        <v>229</v>
      </c>
      <c r="K84" t="s">
        <v>247</v>
      </c>
      <c r="L84">
        <v>172332.06274515399</v>
      </c>
      <c r="M84">
        <v>-1.4447E-2</v>
      </c>
      <c r="N84">
        <v>-4.9146000000000002E-2</v>
      </c>
      <c r="O84">
        <v>0.442743</v>
      </c>
      <c r="P84">
        <f t="shared" si="47"/>
        <v>12.057178491943173</v>
      </c>
      <c r="Q84">
        <f t="shared" si="48"/>
        <v>-1.4241256566385429E-2</v>
      </c>
      <c r="R84">
        <f t="shared" si="48"/>
        <v>-4.6843813921036738E-2</v>
      </c>
      <c r="S84">
        <f t="shared" si="48"/>
        <v>0.7945041515853547</v>
      </c>
      <c r="AC84" t="s">
        <v>243</v>
      </c>
      <c r="AD84" t="s">
        <v>245</v>
      </c>
      <c r="AE84">
        <v>904.72813596129504</v>
      </c>
      <c r="AF84">
        <v>0.13803199999999999</v>
      </c>
      <c r="AG84">
        <v>0.13803199999999999</v>
      </c>
      <c r="AH84" t="s">
        <v>195</v>
      </c>
      <c r="AI84">
        <v>6892.7151399140203</v>
      </c>
      <c r="AJ84">
        <f t="shared" si="59"/>
        <v>0.12460891724902665</v>
      </c>
      <c r="AK84">
        <f t="shared" si="59"/>
        <v>-1.986440804220856E-2</v>
      </c>
      <c r="AT84" t="str">
        <f t="shared" si="56"/>
        <v>C4</v>
      </c>
      <c r="AU84" t="s">
        <v>251</v>
      </c>
      <c r="AV84">
        <v>71950.812233080404</v>
      </c>
      <c r="AW84">
        <v>9.6113000000000004E-2</v>
      </c>
      <c r="AX84">
        <v>-7.8851000000000004E-2</v>
      </c>
      <c r="AY84">
        <v>0.34335900000000003</v>
      </c>
      <c r="BB84" t="str">
        <f t="shared" si="57"/>
        <v>C4</v>
      </c>
      <c r="BC84" t="s">
        <v>251</v>
      </c>
      <c r="BD84">
        <v>71950.812233080404</v>
      </c>
      <c r="BE84">
        <v>9.6113000000000004E-2</v>
      </c>
      <c r="BF84">
        <v>-7.8851000000000004E-2</v>
      </c>
      <c r="BG84">
        <v>0.34335900000000003</v>
      </c>
      <c r="BH84">
        <f t="shared" si="49"/>
        <v>11.183738001106283</v>
      </c>
      <c r="BI84">
        <f t="shared" si="50"/>
        <v>0.10633298188822275</v>
      </c>
      <c r="BJ84">
        <f t="shared" si="50"/>
        <v>-7.3087942635266592E-2</v>
      </c>
      <c r="BK84">
        <f t="shared" si="50"/>
        <v>0.52290216419626556</v>
      </c>
      <c r="CS84" t="s">
        <v>231</v>
      </c>
      <c r="CT84" t="s">
        <v>257</v>
      </c>
      <c r="CU84">
        <v>40342.440245974198</v>
      </c>
      <c r="CV84">
        <v>0.122471</v>
      </c>
      <c r="CW84">
        <v>1.1327E-2</v>
      </c>
      <c r="CX84">
        <v>0.23360400000000001</v>
      </c>
      <c r="DB84" t="s">
        <v>231</v>
      </c>
      <c r="DC84" t="s">
        <v>257</v>
      </c>
      <c r="DD84">
        <f t="shared" si="52"/>
        <v>10.605159301646268</v>
      </c>
      <c r="DE84">
        <f t="shared" si="53"/>
        <v>0.13956347881380557</v>
      </c>
      <c r="DF84">
        <f t="shared" si="53"/>
        <v>1.1456770843342541E-2</v>
      </c>
      <c r="DG84">
        <f t="shared" si="53"/>
        <v>0.3048084802112746</v>
      </c>
    </row>
    <row r="85" spans="2:111" x14ac:dyDescent="0.2">
      <c r="B85" t="s">
        <v>229</v>
      </c>
      <c r="C85" t="s">
        <v>248</v>
      </c>
      <c r="D85">
        <v>174359.97459279399</v>
      </c>
      <c r="E85">
        <v>-5.7879999999999997E-3</v>
      </c>
      <c r="F85">
        <v>-0.12796099999999999</v>
      </c>
      <c r="G85">
        <v>0.36469400000000002</v>
      </c>
      <c r="J85" t="s">
        <v>229</v>
      </c>
      <c r="K85" t="s">
        <v>248</v>
      </c>
      <c r="L85">
        <v>174359.97459279399</v>
      </c>
      <c r="M85">
        <v>-5.7879999999999997E-3</v>
      </c>
      <c r="N85">
        <v>-0.12796099999999999</v>
      </c>
      <c r="O85">
        <v>0.36469400000000002</v>
      </c>
      <c r="P85">
        <f t="shared" si="47"/>
        <v>12.068877260635377</v>
      </c>
      <c r="Q85">
        <f t="shared" si="48"/>
        <v>-5.7546918436091905E-3</v>
      </c>
      <c r="R85">
        <f t="shared" si="48"/>
        <v>-0.11344452512099265</v>
      </c>
      <c r="S85">
        <f t="shared" si="48"/>
        <v>0.57404463360963076</v>
      </c>
      <c r="AC85" t="s">
        <v>243</v>
      </c>
      <c r="AD85" t="s">
        <v>246</v>
      </c>
      <c r="AE85">
        <v>1456.2698925679899</v>
      </c>
      <c r="AF85">
        <v>9.4788999999999998E-2</v>
      </c>
      <c r="AG85">
        <v>-6.4710000000000002E-3</v>
      </c>
      <c r="AH85" t="s">
        <v>195</v>
      </c>
      <c r="AI85">
        <v>7540.9232856461203</v>
      </c>
      <c r="AJ85">
        <f t="shared" si="59"/>
        <v>0.12718476587245228</v>
      </c>
      <c r="AK85">
        <f t="shared" si="59"/>
        <v>-9.930033650139429E-2</v>
      </c>
      <c r="AT85" t="str">
        <f t="shared" si="56"/>
        <v>C4</v>
      </c>
      <c r="AU85" t="s">
        <v>252</v>
      </c>
      <c r="AV85">
        <v>72313.778949796193</v>
      </c>
      <c r="AW85">
        <v>0.222881</v>
      </c>
      <c r="AX85">
        <v>-0.12967000000000001</v>
      </c>
      <c r="AY85">
        <v>0.61550099999999996</v>
      </c>
      <c r="BB85" t="str">
        <f t="shared" si="57"/>
        <v>C4</v>
      </c>
      <c r="BC85" t="s">
        <v>252</v>
      </c>
      <c r="BD85">
        <v>72313.778949796193</v>
      </c>
      <c r="BE85">
        <v>0.222881</v>
      </c>
      <c r="BF85">
        <v>-0.12967000000000001</v>
      </c>
      <c r="BG85">
        <v>0.61550099999999996</v>
      </c>
      <c r="BH85">
        <f t="shared" si="49"/>
        <v>11.188769970207234</v>
      </c>
      <c r="BI85">
        <f t="shared" si="50"/>
        <v>0.28680420887920638</v>
      </c>
      <c r="BJ85">
        <f t="shared" si="50"/>
        <v>-0.11478573388688733</v>
      </c>
      <c r="BK85">
        <f t="shared" si="50"/>
        <v>1.6007869981456386</v>
      </c>
      <c r="CS85" t="s">
        <v>231</v>
      </c>
      <c r="CT85" t="s">
        <v>259</v>
      </c>
      <c r="CU85">
        <v>39452.564187895303</v>
      </c>
      <c r="CV85">
        <v>9.3664999999999998E-2</v>
      </c>
      <c r="CW85">
        <v>4.9290000000000002E-3</v>
      </c>
      <c r="CX85">
        <v>0.191888</v>
      </c>
      <c r="DB85" t="s">
        <v>231</v>
      </c>
      <c r="DC85" t="s">
        <v>259</v>
      </c>
      <c r="DD85">
        <f t="shared" si="52"/>
        <v>10.582854322587451</v>
      </c>
      <c r="DE85">
        <f t="shared" si="53"/>
        <v>0.10334478973006669</v>
      </c>
      <c r="DF85">
        <f t="shared" si="53"/>
        <v>4.9534153844298552E-3</v>
      </c>
      <c r="DG85">
        <f t="shared" si="53"/>
        <v>0.23745223434375434</v>
      </c>
    </row>
    <row r="86" spans="2:111" x14ac:dyDescent="0.2">
      <c r="B86" t="s">
        <v>229</v>
      </c>
      <c r="C86" t="s">
        <v>249</v>
      </c>
      <c r="D86">
        <v>174688.31445749299</v>
      </c>
      <c r="E86">
        <v>8.2099000000000005E-2</v>
      </c>
      <c r="F86">
        <v>-2.4759E-2</v>
      </c>
      <c r="G86">
        <v>0.41400500000000001</v>
      </c>
      <c r="J86" t="s">
        <v>229</v>
      </c>
      <c r="K86" t="s">
        <v>249</v>
      </c>
      <c r="L86">
        <v>174688.31445749299</v>
      </c>
      <c r="M86">
        <v>8.2099000000000005E-2</v>
      </c>
      <c r="N86">
        <v>-2.4759E-2</v>
      </c>
      <c r="O86">
        <v>0.41400500000000001</v>
      </c>
      <c r="P86">
        <f t="shared" si="47"/>
        <v>12.070758604689162</v>
      </c>
      <c r="Q86">
        <f t="shared" si="48"/>
        <v>8.9442107591123671E-2</v>
      </c>
      <c r="R86">
        <f t="shared" si="48"/>
        <v>-2.4160802686290141E-2</v>
      </c>
      <c r="S86">
        <f t="shared" si="48"/>
        <v>0.70649920221162288</v>
      </c>
      <c r="AC86" t="s">
        <v>243</v>
      </c>
      <c r="AD86" t="s">
        <v>247</v>
      </c>
      <c r="AE86">
        <v>1651.21833807646</v>
      </c>
      <c r="AF86">
        <v>5.2620000000000002E-3</v>
      </c>
      <c r="AG86">
        <v>-6.1939000000000001E-2</v>
      </c>
      <c r="AH86" t="s">
        <v>195</v>
      </c>
      <c r="AI86">
        <v>8407.9224544473509</v>
      </c>
      <c r="AJ86">
        <f t="shared" si="59"/>
        <v>6.5662954252155042E-2</v>
      </c>
      <c r="AK86">
        <f t="shared" si="59"/>
        <v>-4.6133741588091935E-2</v>
      </c>
      <c r="AT86" t="str">
        <f t="shared" si="56"/>
        <v>C4</v>
      </c>
      <c r="AU86" t="s">
        <v>254</v>
      </c>
      <c r="AV86">
        <v>74024.921127955196</v>
      </c>
      <c r="AW86">
        <v>0.23181099999999999</v>
      </c>
      <c r="AX86">
        <v>-5.8896999999999998E-2</v>
      </c>
      <c r="AY86">
        <v>0.64155799999999996</v>
      </c>
      <c r="BB86" t="str">
        <f t="shared" si="57"/>
        <v>C4</v>
      </c>
      <c r="BC86" t="s">
        <v>254</v>
      </c>
      <c r="BD86">
        <v>74024.921127955196</v>
      </c>
      <c r="BE86">
        <v>0.23181099999999999</v>
      </c>
      <c r="BF86">
        <v>-5.8896999999999998E-2</v>
      </c>
      <c r="BG86">
        <v>0.64155799999999996</v>
      </c>
      <c r="BH86">
        <f t="shared" si="49"/>
        <v>11.212157087490739</v>
      </c>
      <c r="BI86">
        <f t="shared" si="50"/>
        <v>0.30176297760056442</v>
      </c>
      <c r="BJ86">
        <f t="shared" si="50"/>
        <v>-5.5621084959160336E-2</v>
      </c>
      <c r="BK86">
        <f t="shared" si="50"/>
        <v>1.7898516356900136</v>
      </c>
      <c r="CS86" t="s">
        <v>231</v>
      </c>
      <c r="CT86" t="s">
        <v>260</v>
      </c>
      <c r="CU86">
        <v>38575.244937653901</v>
      </c>
      <c r="CV86">
        <v>2.5035000000000002E-2</v>
      </c>
      <c r="CW86">
        <v>-4.3414000000000001E-2</v>
      </c>
      <c r="CX86">
        <v>0.12636</v>
      </c>
      <c r="DB86" t="s">
        <v>231</v>
      </c>
      <c r="DC86" t="s">
        <v>260</v>
      </c>
      <c r="DD86">
        <f t="shared" si="52"/>
        <v>10.560366026858745</v>
      </c>
      <c r="DE86">
        <f t="shared" si="53"/>
        <v>2.5677844845712412E-2</v>
      </c>
      <c r="DF86">
        <f t="shared" si="53"/>
        <v>-4.1607645670845898E-2</v>
      </c>
      <c r="DG86">
        <f t="shared" si="53"/>
        <v>0.14463623460464264</v>
      </c>
    </row>
    <row r="87" spans="2:111" x14ac:dyDescent="0.2">
      <c r="B87" t="s">
        <v>229</v>
      </c>
      <c r="C87" t="s">
        <v>250</v>
      </c>
      <c r="D87">
        <v>176240.69494018599</v>
      </c>
      <c r="E87">
        <v>0.121709</v>
      </c>
      <c r="F87">
        <v>5.208E-3</v>
      </c>
      <c r="G87">
        <v>8.6553000000000005E-2</v>
      </c>
      <c r="J87" t="s">
        <v>229</v>
      </c>
      <c r="K87" t="s">
        <v>250</v>
      </c>
      <c r="L87">
        <v>176240.69494018599</v>
      </c>
      <c r="M87">
        <v>0.121709</v>
      </c>
      <c r="N87">
        <v>5.208E-3</v>
      </c>
      <c r="O87">
        <v>8.6553000000000005E-2</v>
      </c>
      <c r="P87">
        <f t="shared" si="47"/>
        <v>12.079605924615215</v>
      </c>
      <c r="Q87">
        <f t="shared" si="48"/>
        <v>0.13857480037937311</v>
      </c>
      <c r="R87">
        <f t="shared" si="48"/>
        <v>5.2352652614817974E-3</v>
      </c>
      <c r="S87">
        <f t="shared" si="48"/>
        <v>9.475426598368597E-2</v>
      </c>
      <c r="AC87" t="s">
        <v>243</v>
      </c>
      <c r="AD87" t="s">
        <v>248</v>
      </c>
      <c r="AE87">
        <v>3681.4133155623799</v>
      </c>
      <c r="AF87">
        <v>-0.10263799999999999</v>
      </c>
      <c r="AG87">
        <v>-0.26852199999999998</v>
      </c>
      <c r="AH87" t="s">
        <v>195</v>
      </c>
      <c r="AI87">
        <v>585.92917660754802</v>
      </c>
      <c r="AJ87">
        <f t="shared" si="59"/>
        <v>-0.20968296432113745</v>
      </c>
      <c r="AK87">
        <f t="shared" si="59"/>
        <v>-0.20968296432113745</v>
      </c>
      <c r="AT87" t="str">
        <f t="shared" si="56"/>
        <v>C4</v>
      </c>
      <c r="AU87" t="s">
        <v>255</v>
      </c>
      <c r="AV87">
        <v>40563.483590539901</v>
      </c>
      <c r="AW87">
        <v>1.5102000000000001E-2</v>
      </c>
      <c r="AX87">
        <v>-5.4071000000000001E-2</v>
      </c>
      <c r="AY87">
        <v>0.104587</v>
      </c>
      <c r="BB87" t="str">
        <f t="shared" si="57"/>
        <v>C4</v>
      </c>
      <c r="BC87" t="s">
        <v>255</v>
      </c>
      <c r="BD87">
        <v>40563.483590539901</v>
      </c>
      <c r="BE87">
        <v>1.5102000000000001E-2</v>
      </c>
      <c r="BF87">
        <v>-5.4071000000000001E-2</v>
      </c>
      <c r="BG87">
        <v>0.104587</v>
      </c>
      <c r="BH87">
        <f t="shared" si="49"/>
        <v>10.610623521917686</v>
      </c>
      <c r="BI87">
        <f t="shared" si="50"/>
        <v>1.5333567536942911E-2</v>
      </c>
      <c r="BJ87">
        <f t="shared" si="50"/>
        <v>-5.1297303502325746E-2</v>
      </c>
      <c r="BK87">
        <f t="shared" si="50"/>
        <v>0.11680308416339723</v>
      </c>
      <c r="CS87" t="s">
        <v>232</v>
      </c>
      <c r="CT87" t="s">
        <v>233</v>
      </c>
      <c r="CU87">
        <v>1019.34145407709</v>
      </c>
      <c r="CV87">
        <v>-9.5250000000000001E-2</v>
      </c>
      <c r="CW87">
        <v>-0.140762</v>
      </c>
      <c r="CX87">
        <v>-5.7296E-2</v>
      </c>
      <c r="DB87" t="s">
        <v>232</v>
      </c>
      <c r="DC87" t="s">
        <v>233</v>
      </c>
      <c r="DD87">
        <f t="shared" si="52"/>
        <v>6.9269120645096578</v>
      </c>
      <c r="DE87">
        <f t="shared" si="53"/>
        <v>-8.6966446016891116E-2</v>
      </c>
      <c r="DF87">
        <f t="shared" si="53"/>
        <v>-0.12339296014418431</v>
      </c>
      <c r="DG87">
        <f t="shared" si="53"/>
        <v>-5.4191068537098409E-2</v>
      </c>
    </row>
    <row r="88" spans="2:111" x14ac:dyDescent="0.2">
      <c r="B88" t="s">
        <v>229</v>
      </c>
      <c r="C88" t="s">
        <v>251</v>
      </c>
      <c r="D88">
        <v>176595.967748417</v>
      </c>
      <c r="E88">
        <v>-3.5339999999999998E-3</v>
      </c>
      <c r="F88">
        <v>-6.6531000000000007E-2</v>
      </c>
      <c r="G88">
        <v>0.26059599999999999</v>
      </c>
      <c r="J88" t="s">
        <v>229</v>
      </c>
      <c r="K88" t="s">
        <v>251</v>
      </c>
      <c r="L88">
        <v>176595.967748417</v>
      </c>
      <c r="M88">
        <v>-3.5339999999999998E-3</v>
      </c>
      <c r="N88">
        <v>-6.6531000000000007E-2</v>
      </c>
      <c r="O88">
        <v>0.26059599999999999</v>
      </c>
      <c r="P88">
        <f t="shared" si="47"/>
        <v>12.081619734209657</v>
      </c>
      <c r="Q88">
        <f t="shared" si="48"/>
        <v>-3.5215548252475752E-3</v>
      </c>
      <c r="R88">
        <f t="shared" si="48"/>
        <v>-6.2380746551201995E-2</v>
      </c>
      <c r="S88">
        <f t="shared" si="48"/>
        <v>0.35244061433262469</v>
      </c>
      <c r="AC88" t="s">
        <v>243</v>
      </c>
      <c r="AD88" t="s">
        <v>249</v>
      </c>
      <c r="AE88">
        <v>4090.18532587461</v>
      </c>
      <c r="AF88">
        <v>0.102841</v>
      </c>
      <c r="AG88">
        <v>-0.26742500000000002</v>
      </c>
      <c r="AH88" t="s">
        <v>195</v>
      </c>
      <c r="AI88">
        <v>1159.36016836874</v>
      </c>
      <c r="AJ88">
        <f t="shared" si="59"/>
        <v>0.16350232816815868</v>
      </c>
      <c r="AK88">
        <f t="shared" si="59"/>
        <v>-2.5749442241555683E-2</v>
      </c>
      <c r="AT88" t="str">
        <f t="shared" si="56"/>
        <v>C4</v>
      </c>
      <c r="AU88" t="s">
        <v>256</v>
      </c>
      <c r="AV88">
        <v>40161.830697815501</v>
      </c>
      <c r="AW88">
        <v>0.100761</v>
      </c>
      <c r="AX88">
        <v>-3.5680000000000003E-2</v>
      </c>
      <c r="AY88">
        <v>0.24227599999999999</v>
      </c>
      <c r="BB88" t="str">
        <f t="shared" si="57"/>
        <v>C4</v>
      </c>
      <c r="BC88" t="s">
        <v>256</v>
      </c>
      <c r="BD88">
        <v>40161.830697815501</v>
      </c>
      <c r="BE88">
        <v>0.100761</v>
      </c>
      <c r="BF88">
        <v>-3.5680000000000003E-2</v>
      </c>
      <c r="BG88">
        <v>0.24227599999999999</v>
      </c>
      <c r="BH88">
        <f t="shared" si="49"/>
        <v>10.600672338431609</v>
      </c>
      <c r="BI88">
        <f t="shared" si="50"/>
        <v>0.11205141236089627</v>
      </c>
      <c r="BJ88">
        <f t="shared" si="50"/>
        <v>-3.4450795612544417E-2</v>
      </c>
      <c r="BK88">
        <f t="shared" si="50"/>
        <v>0.31974175293378587</v>
      </c>
      <c r="CS88" t="s">
        <v>232</v>
      </c>
      <c r="CT88" t="s">
        <v>236</v>
      </c>
      <c r="CU88">
        <v>3996.6447177601299</v>
      </c>
      <c r="CV88">
        <v>-1.4879E-2</v>
      </c>
      <c r="CW88">
        <v>-0.111095</v>
      </c>
      <c r="CX88">
        <v>8.9122999999999994E-2</v>
      </c>
      <c r="DB88" t="s">
        <v>232</v>
      </c>
      <c r="DC88" t="s">
        <v>236</v>
      </c>
      <c r="DD88">
        <f t="shared" si="52"/>
        <v>8.2932104675352338</v>
      </c>
      <c r="DE88">
        <f t="shared" si="53"/>
        <v>-1.4660861048459962E-2</v>
      </c>
      <c r="DF88">
        <f t="shared" si="53"/>
        <v>-9.998694981077226E-2</v>
      </c>
      <c r="DG88">
        <f t="shared" si="53"/>
        <v>9.7843067724840999E-2</v>
      </c>
    </row>
    <row r="89" spans="2:111" x14ac:dyDescent="0.2">
      <c r="B89" t="s">
        <v>229</v>
      </c>
      <c r="C89" t="s">
        <v>252</v>
      </c>
      <c r="D89">
        <v>176965.22610388699</v>
      </c>
      <c r="E89">
        <v>5.2491999999999997E-2</v>
      </c>
      <c r="F89">
        <v>-0.106989</v>
      </c>
      <c r="G89">
        <v>0.19825200000000001</v>
      </c>
      <c r="J89" t="s">
        <v>229</v>
      </c>
      <c r="K89" t="s">
        <v>252</v>
      </c>
      <c r="L89">
        <v>176965.22610388699</v>
      </c>
      <c r="M89">
        <v>5.2491999999999997E-2</v>
      </c>
      <c r="N89">
        <v>-0.106989</v>
      </c>
      <c r="O89">
        <v>0.19825200000000001</v>
      </c>
      <c r="P89">
        <f t="shared" si="47"/>
        <v>12.08370852956474</v>
      </c>
      <c r="Q89">
        <f t="shared" si="48"/>
        <v>5.5400059946723403E-2</v>
      </c>
      <c r="R89">
        <f t="shared" si="48"/>
        <v>-9.664865685205544E-2</v>
      </c>
      <c r="S89">
        <f t="shared" si="48"/>
        <v>0.2472747047700774</v>
      </c>
      <c r="AC89" t="s">
        <v>243</v>
      </c>
      <c r="AD89" t="s">
        <v>250</v>
      </c>
      <c r="AE89">
        <v>5944.2877622134001</v>
      </c>
      <c r="AF89">
        <v>0.14755699999999999</v>
      </c>
      <c r="AG89">
        <v>-2.5855E-2</v>
      </c>
      <c r="AH89" t="s">
        <v>195</v>
      </c>
      <c r="AI89">
        <v>1334.0539719216699</v>
      </c>
      <c r="AJ89">
        <f t="shared" si="59"/>
        <v>-6.9435901349038778E-2</v>
      </c>
      <c r="AK89">
        <f t="shared" si="59"/>
        <v>-0.10491793887663621</v>
      </c>
      <c r="AT89" t="str">
        <f t="shared" si="56"/>
        <v>C4</v>
      </c>
      <c r="AU89" t="s">
        <v>257</v>
      </c>
      <c r="AV89">
        <v>39697.955035492603</v>
      </c>
      <c r="AW89">
        <v>0.18712100000000001</v>
      </c>
      <c r="AX89">
        <v>4.6884000000000002E-2</v>
      </c>
      <c r="AY89">
        <v>0.34492600000000001</v>
      </c>
      <c r="BB89" t="str">
        <f t="shared" si="57"/>
        <v>C4</v>
      </c>
      <c r="BC89" t="s">
        <v>257</v>
      </c>
      <c r="BD89">
        <v>39697.955035492603</v>
      </c>
      <c r="BE89">
        <v>0.18712100000000001</v>
      </c>
      <c r="BF89">
        <v>4.6884000000000002E-2</v>
      </c>
      <c r="BG89">
        <v>0.34492600000000001</v>
      </c>
      <c r="BH89">
        <f t="shared" si="49"/>
        <v>10.589054954907581</v>
      </c>
      <c r="BI89">
        <f t="shared" si="50"/>
        <v>0.23019539193410091</v>
      </c>
      <c r="BJ89">
        <f t="shared" si="50"/>
        <v>4.9190234976645028E-2</v>
      </c>
      <c r="BK89">
        <f t="shared" si="50"/>
        <v>0.52654509261549087</v>
      </c>
      <c r="CS89" t="s">
        <v>232</v>
      </c>
      <c r="CT89" t="s">
        <v>239</v>
      </c>
      <c r="CU89">
        <v>5997.9629875483497</v>
      </c>
      <c r="CV89">
        <v>-6.8372000000000002E-2</v>
      </c>
      <c r="CW89">
        <v>-0.107345</v>
      </c>
      <c r="CX89">
        <v>-2.6110999999999999E-2</v>
      </c>
      <c r="DB89" t="s">
        <v>232</v>
      </c>
      <c r="DC89" t="s">
        <v>239</v>
      </c>
      <c r="DD89">
        <f t="shared" si="52"/>
        <v>8.69917518849104</v>
      </c>
      <c r="DE89">
        <f t="shared" si="53"/>
        <v>-6.399643569842714E-2</v>
      </c>
      <c r="DF89">
        <f t="shared" si="53"/>
        <v>-9.6939074994694507E-2</v>
      </c>
      <c r="DG89">
        <f t="shared" si="53"/>
        <v>-2.5446564747868407E-2</v>
      </c>
    </row>
    <row r="90" spans="2:111" x14ac:dyDescent="0.2">
      <c r="B90" t="s">
        <v>229</v>
      </c>
      <c r="C90" t="s">
        <v>253</v>
      </c>
      <c r="D90">
        <v>177703.855681299</v>
      </c>
      <c r="E90">
        <v>0.22470599999999999</v>
      </c>
      <c r="F90">
        <v>-0.11081100000000001</v>
      </c>
      <c r="G90">
        <v>0.22558300000000001</v>
      </c>
      <c r="J90" t="s">
        <v>229</v>
      </c>
      <c r="K90" t="s">
        <v>253</v>
      </c>
      <c r="L90">
        <v>177703.855681299</v>
      </c>
      <c r="M90">
        <v>0.22470599999999999</v>
      </c>
      <c r="N90">
        <v>-0.11081100000000001</v>
      </c>
      <c r="O90">
        <v>0.22558300000000001</v>
      </c>
      <c r="P90">
        <f t="shared" si="47"/>
        <v>12.087873711607402</v>
      </c>
      <c r="Q90">
        <f t="shared" si="48"/>
        <v>0.28983327615072474</v>
      </c>
      <c r="R90">
        <f t="shared" si="48"/>
        <v>-9.9756844323651825E-2</v>
      </c>
      <c r="S90">
        <f t="shared" si="48"/>
        <v>0.29129396694545701</v>
      </c>
      <c r="AC90" t="s">
        <v>243</v>
      </c>
      <c r="AD90" t="s">
        <v>251</v>
      </c>
      <c r="AE90">
        <v>6414.4958492464502</v>
      </c>
      <c r="AF90">
        <v>1.2539E-2</v>
      </c>
      <c r="AG90">
        <v>-5.2655E-2</v>
      </c>
      <c r="AH90" t="s">
        <v>195</v>
      </c>
      <c r="AI90">
        <v>3375.5132943005801</v>
      </c>
      <c r="AJ90">
        <f t="shared" si="59"/>
        <v>-0.20146929649445022</v>
      </c>
      <c r="AK90">
        <f t="shared" si="59"/>
        <v>-0.34350463485727795</v>
      </c>
      <c r="AT90" t="str">
        <f t="shared" si="56"/>
        <v>C4</v>
      </c>
      <c r="AU90" t="s">
        <v>259</v>
      </c>
      <c r="AV90">
        <v>38807.658857498704</v>
      </c>
      <c r="AW90">
        <v>0.12950999999999999</v>
      </c>
      <c r="AX90">
        <v>-5.1318000000000003E-2</v>
      </c>
      <c r="AY90">
        <v>0.35932999999999998</v>
      </c>
      <c r="BB90" t="str">
        <f t="shared" si="57"/>
        <v>C4</v>
      </c>
      <c r="BC90" t="s">
        <v>259</v>
      </c>
      <c r="BD90">
        <v>38807.658857498704</v>
      </c>
      <c r="BE90">
        <v>0.12950999999999999</v>
      </c>
      <c r="BF90">
        <v>-5.1318000000000003E-2</v>
      </c>
      <c r="BG90">
        <v>0.35932999999999998</v>
      </c>
      <c r="BH90">
        <f t="shared" si="49"/>
        <v>10.566372899366387</v>
      </c>
      <c r="BI90">
        <f t="shared" si="50"/>
        <v>0.14877827430527632</v>
      </c>
      <c r="BJ90">
        <f t="shared" si="50"/>
        <v>-4.8813013759870946E-2</v>
      </c>
      <c r="BK90">
        <f t="shared" si="50"/>
        <v>0.56086596843929004</v>
      </c>
      <c r="CS90" t="s">
        <v>232</v>
      </c>
      <c r="CT90" t="s">
        <v>243</v>
      </c>
      <c r="CU90">
        <v>65249.757240927698</v>
      </c>
      <c r="CV90">
        <v>-1.2970000000000001E-2</v>
      </c>
      <c r="CW90">
        <v>-0.109389</v>
      </c>
      <c r="CX90">
        <v>8.6680999999999994E-2</v>
      </c>
      <c r="DB90" t="s">
        <v>232</v>
      </c>
      <c r="DC90" t="s">
        <v>243</v>
      </c>
      <c r="DD90">
        <f t="shared" si="52"/>
        <v>11.085977604732467</v>
      </c>
      <c r="DE90">
        <f t="shared" si="53"/>
        <v>-1.2803932989130972E-2</v>
      </c>
      <c r="DF90">
        <f t="shared" si="53"/>
        <v>-9.8602924672950606E-2</v>
      </c>
      <c r="DG90">
        <f t="shared" si="53"/>
        <v>9.4907693806873611E-2</v>
      </c>
    </row>
    <row r="91" spans="2:111" x14ac:dyDescent="0.2">
      <c r="B91" t="s">
        <v>229</v>
      </c>
      <c r="C91" t="s">
        <v>254</v>
      </c>
      <c r="D91">
        <v>178674.13887857401</v>
      </c>
      <c r="E91">
        <v>2.1489999999999999E-2</v>
      </c>
      <c r="F91">
        <v>-1.0564E-2</v>
      </c>
      <c r="G91">
        <v>0.11755699999999999</v>
      </c>
      <c r="J91" t="s">
        <v>229</v>
      </c>
      <c r="K91" t="s">
        <v>254</v>
      </c>
      <c r="L91">
        <v>178674.13887857401</v>
      </c>
      <c r="M91">
        <v>2.1489999999999999E-2</v>
      </c>
      <c r="N91">
        <v>-1.0564E-2</v>
      </c>
      <c r="O91">
        <v>0.11755699999999999</v>
      </c>
      <c r="P91">
        <f t="shared" si="47"/>
        <v>12.093318972591881</v>
      </c>
      <c r="Q91">
        <f t="shared" si="48"/>
        <v>2.196196257575293E-2</v>
      </c>
      <c r="R91">
        <f t="shared" si="48"/>
        <v>-1.0453568502341267E-2</v>
      </c>
      <c r="S91">
        <f t="shared" si="48"/>
        <v>0.1332176695831912</v>
      </c>
      <c r="AC91" t="s">
        <v>243</v>
      </c>
      <c r="AD91" t="s">
        <v>252</v>
      </c>
      <c r="AE91">
        <v>6892.7151399140203</v>
      </c>
      <c r="AF91">
        <v>0.110802</v>
      </c>
      <c r="AG91">
        <v>-2.0267E-2</v>
      </c>
      <c r="AH91" t="s">
        <v>195</v>
      </c>
      <c r="AI91">
        <v>3778.3279370642199</v>
      </c>
      <c r="AJ91">
        <f t="shared" ref="AJ91:AK98" si="60">IF(AF98="NA","",AF98/(1-AF98))</f>
        <v>-7.2872241794919343E-2</v>
      </c>
      <c r="AK91">
        <f t="shared" si="60"/>
        <v>-0.21183011471024513</v>
      </c>
      <c r="AT91" t="str">
        <f t="shared" si="56"/>
        <v>C4</v>
      </c>
      <c r="AU91" t="s">
        <v>260</v>
      </c>
      <c r="AV91">
        <v>37930.543536838399</v>
      </c>
      <c r="AW91">
        <v>8.5337999999999997E-2</v>
      </c>
      <c r="AX91">
        <v>-3.2197000000000003E-2</v>
      </c>
      <c r="AY91">
        <v>0.22469500000000001</v>
      </c>
      <c r="BB91" t="str">
        <f t="shared" si="57"/>
        <v>C4</v>
      </c>
      <c r="BC91" t="s">
        <v>260</v>
      </c>
      <c r="BD91">
        <v>37930.543536838399</v>
      </c>
      <c r="BE91">
        <v>8.5337999999999997E-2</v>
      </c>
      <c r="BF91">
        <v>-3.2197000000000003E-2</v>
      </c>
      <c r="BG91">
        <v>0.22469500000000001</v>
      </c>
      <c r="BH91">
        <f t="shared" si="49"/>
        <v>10.543511964578647</v>
      </c>
      <c r="BI91">
        <f t="shared" si="50"/>
        <v>9.3300038702821372E-2</v>
      </c>
      <c r="BJ91">
        <f t="shared" si="50"/>
        <v>-3.1192688992508214E-2</v>
      </c>
      <c r="BK91">
        <f t="shared" si="50"/>
        <v>0.28981497604168682</v>
      </c>
      <c r="CS91" t="s">
        <v>232</v>
      </c>
      <c r="CT91" t="s">
        <v>246</v>
      </c>
      <c r="CU91">
        <v>66019.677142500397</v>
      </c>
      <c r="CV91">
        <v>8.1143000000000007E-2</v>
      </c>
      <c r="CW91">
        <v>-7.0989999999999998E-2</v>
      </c>
      <c r="CX91">
        <v>0.21418799999999999</v>
      </c>
      <c r="DB91" t="s">
        <v>232</v>
      </c>
      <c r="DC91" t="s">
        <v>246</v>
      </c>
      <c r="DD91">
        <f t="shared" si="52"/>
        <v>11.097708115096838</v>
      </c>
      <c r="DE91">
        <f t="shared" si="53"/>
        <v>8.8308626913654681E-2</v>
      </c>
      <c r="DF91">
        <f t="shared" si="53"/>
        <v>-6.6284465774657089E-2</v>
      </c>
      <c r="DG91">
        <f t="shared" si="53"/>
        <v>0.27256901141748918</v>
      </c>
    </row>
    <row r="92" spans="2:111" x14ac:dyDescent="0.2">
      <c r="B92" t="s">
        <v>229</v>
      </c>
      <c r="C92" t="s">
        <v>255</v>
      </c>
      <c r="D92">
        <v>64126.759352083202</v>
      </c>
      <c r="E92">
        <v>9.3682000000000001E-2</v>
      </c>
      <c r="F92">
        <v>1.9636000000000001E-2</v>
      </c>
      <c r="G92">
        <v>0.22672600000000001</v>
      </c>
      <c r="J92" t="s">
        <v>229</v>
      </c>
      <c r="K92" t="s">
        <v>255</v>
      </c>
      <c r="L92">
        <v>64126.759352083202</v>
      </c>
      <c r="M92">
        <v>9.3682000000000001E-2</v>
      </c>
      <c r="N92">
        <v>1.9636000000000001E-2</v>
      </c>
      <c r="O92">
        <v>0.22672600000000001</v>
      </c>
      <c r="P92">
        <f t="shared" si="47"/>
        <v>11.068617018386499</v>
      </c>
      <c r="Q92">
        <f t="shared" si="48"/>
        <v>0.103365485403578</v>
      </c>
      <c r="R92">
        <f t="shared" si="48"/>
        <v>2.0029295241359331E-2</v>
      </c>
      <c r="S92">
        <f t="shared" si="48"/>
        <v>0.29320266813574491</v>
      </c>
      <c r="AC92" t="s">
        <v>243</v>
      </c>
      <c r="AD92" t="s">
        <v>253</v>
      </c>
      <c r="AE92">
        <v>7540.9232856461203</v>
      </c>
      <c r="AF92">
        <v>0.112834</v>
      </c>
      <c r="AG92">
        <v>-0.110248</v>
      </c>
      <c r="AH92" t="s">
        <v>195</v>
      </c>
      <c r="AI92">
        <v>5624.5942964804099</v>
      </c>
      <c r="AJ92">
        <f t="shared" si="60"/>
        <v>0.1724099120223602</v>
      </c>
      <c r="AK92">
        <f t="shared" si="60"/>
        <v>5.0083744178598247E-2</v>
      </c>
      <c r="AT92" t="s">
        <v>231</v>
      </c>
      <c r="AU92" t="s">
        <v>232</v>
      </c>
      <c r="AV92">
        <v>366.98910065559102</v>
      </c>
      <c r="AW92">
        <v>-1.9498999999999999E-2</v>
      </c>
      <c r="AX92">
        <v>-0.103113</v>
      </c>
      <c r="AY92">
        <v>5.7671E-2</v>
      </c>
      <c r="BB92" t="s">
        <v>231</v>
      </c>
      <c r="BC92" t="s">
        <v>232</v>
      </c>
      <c r="BD92">
        <v>366.98910065559102</v>
      </c>
      <c r="BE92">
        <v>-1.9498999999999999E-2</v>
      </c>
      <c r="BF92">
        <v>-0.103113</v>
      </c>
      <c r="BG92">
        <v>5.7671E-2</v>
      </c>
      <c r="BH92">
        <f t="shared" si="49"/>
        <v>5.9053321491274335</v>
      </c>
      <c r="BI92">
        <f t="shared" si="50"/>
        <v>-1.9126060937774338E-2</v>
      </c>
      <c r="BJ92">
        <f t="shared" si="50"/>
        <v>-9.3474557910205022E-2</v>
      </c>
      <c r="BK92">
        <f t="shared" si="50"/>
        <v>6.1200493670469661E-2</v>
      </c>
      <c r="CS92" t="s">
        <v>232</v>
      </c>
      <c r="CT92" t="s">
        <v>247</v>
      </c>
      <c r="CU92">
        <v>66738.582499180993</v>
      </c>
      <c r="CV92">
        <v>0.12670899999999999</v>
      </c>
      <c r="CW92">
        <v>-3.1670000000000001E-3</v>
      </c>
      <c r="CX92">
        <v>0.248832</v>
      </c>
      <c r="DB92" t="s">
        <v>232</v>
      </c>
      <c r="DC92" t="s">
        <v>247</v>
      </c>
      <c r="DD92">
        <f t="shared" si="52"/>
        <v>11.10853851293059</v>
      </c>
      <c r="DE92">
        <f t="shared" si="53"/>
        <v>0.14509367438803331</v>
      </c>
      <c r="DF92">
        <f t="shared" si="53"/>
        <v>-3.1570017753773803E-3</v>
      </c>
      <c r="DG92">
        <f t="shared" si="53"/>
        <v>0.33126011757689355</v>
      </c>
    </row>
    <row r="93" spans="2:111" x14ac:dyDescent="0.2">
      <c r="B93" t="s">
        <v>229</v>
      </c>
      <c r="C93" t="s">
        <v>256</v>
      </c>
      <c r="D93">
        <v>64536.244181080103</v>
      </c>
      <c r="E93">
        <v>1.297E-3</v>
      </c>
      <c r="F93">
        <v>-3.4909999999999997E-2</v>
      </c>
      <c r="G93">
        <v>0.29127599999999998</v>
      </c>
      <c r="J93" t="s">
        <v>229</v>
      </c>
      <c r="K93" t="s">
        <v>256</v>
      </c>
      <c r="L93">
        <v>64536.244181080103</v>
      </c>
      <c r="M93">
        <v>1.297E-3</v>
      </c>
      <c r="N93">
        <v>-3.4909999999999997E-2</v>
      </c>
      <c r="O93">
        <v>0.29127599999999998</v>
      </c>
      <c r="P93">
        <f t="shared" si="47"/>
        <v>11.074982270251033</v>
      </c>
      <c r="Q93">
        <f t="shared" si="48"/>
        <v>1.2986843936585752E-3</v>
      </c>
      <c r="R93">
        <f t="shared" si="48"/>
        <v>-3.3732401851368714E-2</v>
      </c>
      <c r="S93">
        <f t="shared" si="48"/>
        <v>0.41098650532506303</v>
      </c>
      <c r="AC93" t="s">
        <v>243</v>
      </c>
      <c r="AD93" t="s">
        <v>254</v>
      </c>
      <c r="AE93">
        <v>8407.9224544473509</v>
      </c>
      <c r="AF93">
        <v>6.1616999999999998E-2</v>
      </c>
      <c r="AG93">
        <v>-4.8364999999999998E-2</v>
      </c>
      <c r="AH93" t="s">
        <v>195</v>
      </c>
      <c r="AI93">
        <v>6093.1933335485101</v>
      </c>
      <c r="AJ93">
        <f t="shared" si="60"/>
        <v>-2.3304921273493182E-2</v>
      </c>
      <c r="AK93">
        <f t="shared" si="60"/>
        <v>-0.15162353803526191</v>
      </c>
      <c r="AT93" t="str">
        <f t="shared" ref="AT93:AT111" si="61">AT92</f>
        <v>C5</v>
      </c>
      <c r="AU93" t="s">
        <v>233</v>
      </c>
      <c r="AV93">
        <v>1373.6557064999899</v>
      </c>
      <c r="AW93">
        <v>-1.3009E-2</v>
      </c>
      <c r="AX93">
        <v>-0.10152600000000001</v>
      </c>
      <c r="AY93">
        <v>7.2571999999999998E-2</v>
      </c>
      <c r="BB93" t="str">
        <f t="shared" ref="BB93:BB111" si="62">BB92</f>
        <v>C5</v>
      </c>
      <c r="BC93" t="s">
        <v>233</v>
      </c>
      <c r="BD93">
        <v>1373.6557064999899</v>
      </c>
      <c r="BE93">
        <v>-1.3009E-2</v>
      </c>
      <c r="BF93">
        <v>-0.10152600000000001</v>
      </c>
      <c r="BG93">
        <v>7.2571999999999998E-2</v>
      </c>
      <c r="BH93">
        <f t="shared" si="49"/>
        <v>7.2252308638715803</v>
      </c>
      <c r="BI93">
        <f t="shared" si="50"/>
        <v>-1.2841939212780932E-2</v>
      </c>
      <c r="BJ93">
        <f t="shared" si="50"/>
        <v>-9.216850078890558E-2</v>
      </c>
      <c r="BK93">
        <f t="shared" si="50"/>
        <v>7.8250818392371149E-2</v>
      </c>
      <c r="CS93" t="s">
        <v>232</v>
      </c>
      <c r="CT93" t="s">
        <v>250</v>
      </c>
      <c r="CU93">
        <v>70591.845570150603</v>
      </c>
      <c r="CV93">
        <v>0.118932</v>
      </c>
      <c r="CW93">
        <v>-4.5280000000000001E-2</v>
      </c>
      <c r="CX93">
        <v>0.27703499999999998</v>
      </c>
      <c r="DB93" t="s">
        <v>232</v>
      </c>
      <c r="DC93" t="s">
        <v>250</v>
      </c>
      <c r="DD93">
        <f t="shared" si="52"/>
        <v>11.164669914971256</v>
      </c>
      <c r="DE93">
        <f t="shared" si="53"/>
        <v>0.13498617586837791</v>
      </c>
      <c r="DF93">
        <f t="shared" si="53"/>
        <v>-4.3318536660033678E-2</v>
      </c>
      <c r="DG93">
        <f t="shared" si="53"/>
        <v>0.38319282399562904</v>
      </c>
    </row>
    <row r="94" spans="2:111" x14ac:dyDescent="0.2">
      <c r="B94" t="s">
        <v>229</v>
      </c>
      <c r="C94" t="s">
        <v>257</v>
      </c>
      <c r="D94">
        <v>64985.300260905096</v>
      </c>
      <c r="E94">
        <v>0.11515</v>
      </c>
      <c r="F94">
        <v>3.4091999999999997E-2</v>
      </c>
      <c r="G94">
        <v>3.6126999999999999E-2</v>
      </c>
      <c r="J94" t="s">
        <v>229</v>
      </c>
      <c r="K94" t="s">
        <v>257</v>
      </c>
      <c r="L94">
        <v>64985.300260905096</v>
      </c>
      <c r="M94">
        <v>0.11515</v>
      </c>
      <c r="N94">
        <v>3.4091999999999997E-2</v>
      </c>
      <c r="O94">
        <v>3.6126999999999999E-2</v>
      </c>
      <c r="P94">
        <f t="shared" si="47"/>
        <v>11.081916373469815</v>
      </c>
      <c r="Q94">
        <f t="shared" si="48"/>
        <v>0.13013505113861107</v>
      </c>
      <c r="R94">
        <f t="shared" si="48"/>
        <v>3.5295286921735815E-2</v>
      </c>
      <c r="S94">
        <f t="shared" si="48"/>
        <v>3.7481078938822854E-2</v>
      </c>
      <c r="AC94" t="s">
        <v>244</v>
      </c>
      <c r="AD94" t="s">
        <v>245</v>
      </c>
      <c r="AE94">
        <v>585.92917660754802</v>
      </c>
      <c r="AF94">
        <v>-0.26531500000000002</v>
      </c>
      <c r="AG94">
        <v>-0.26531500000000002</v>
      </c>
      <c r="AH94" t="s">
        <v>195</v>
      </c>
      <c r="AI94">
        <v>6570.3957262862004</v>
      </c>
      <c r="AJ94">
        <f t="shared" si="60"/>
        <v>2.94303852849103E-2</v>
      </c>
      <c r="AK94">
        <f t="shared" si="60"/>
        <v>-0.13615643170409555</v>
      </c>
      <c r="AT94" t="str">
        <f t="shared" si="61"/>
        <v>C5</v>
      </c>
      <c r="AU94" t="s">
        <v>234</v>
      </c>
      <c r="AV94">
        <v>1835.9155754010001</v>
      </c>
      <c r="AW94">
        <v>9.8657999999999996E-2</v>
      </c>
      <c r="AX94">
        <v>-3.2807999999999997E-2</v>
      </c>
      <c r="AY94">
        <v>0.24821799999999999</v>
      </c>
      <c r="BB94" t="str">
        <f t="shared" si="62"/>
        <v>C5</v>
      </c>
      <c r="BC94" t="s">
        <v>234</v>
      </c>
      <c r="BD94">
        <v>1835.9155754010001</v>
      </c>
      <c r="BE94">
        <v>9.8657999999999996E-2</v>
      </c>
      <c r="BF94">
        <v>-3.2807999999999997E-2</v>
      </c>
      <c r="BG94">
        <v>0.24821799999999999</v>
      </c>
      <c r="BH94">
        <f t="shared" si="49"/>
        <v>7.5152985872261313</v>
      </c>
      <c r="BI94">
        <f t="shared" si="50"/>
        <v>0.10945678776757324</v>
      </c>
      <c r="BJ94">
        <f t="shared" si="50"/>
        <v>-3.1765826755795847E-2</v>
      </c>
      <c r="BK94">
        <f t="shared" si="50"/>
        <v>0.33017284265917513</v>
      </c>
      <c r="CS94" t="s">
        <v>232</v>
      </c>
      <c r="CT94" t="s">
        <v>251</v>
      </c>
      <c r="CU94">
        <v>70939.929017443996</v>
      </c>
      <c r="CV94">
        <v>3.8911000000000001E-2</v>
      </c>
      <c r="CW94">
        <v>-3.7426000000000001E-2</v>
      </c>
      <c r="CX94">
        <v>0.113374</v>
      </c>
      <c r="DB94" t="s">
        <v>232</v>
      </c>
      <c r="DC94" t="s">
        <v>251</v>
      </c>
      <c r="DD94">
        <f t="shared" si="52"/>
        <v>11.169588727727225</v>
      </c>
      <c r="DE94">
        <f t="shared" si="53"/>
        <v>4.0486364946430563E-2</v>
      </c>
      <c r="DF94">
        <f t="shared" si="53"/>
        <v>-3.6075826131213219E-2</v>
      </c>
      <c r="DG94">
        <f t="shared" si="53"/>
        <v>0.12787127830674941</v>
      </c>
    </row>
    <row r="95" spans="2:111" x14ac:dyDescent="0.2">
      <c r="B95" t="s">
        <v>229</v>
      </c>
      <c r="C95" t="s">
        <v>258</v>
      </c>
      <c r="D95">
        <v>65414.6392942741</v>
      </c>
      <c r="E95">
        <v>0.13766600000000001</v>
      </c>
      <c r="F95">
        <v>-0.142429</v>
      </c>
      <c r="G95">
        <v>0.47206100000000001</v>
      </c>
      <c r="J95" t="s">
        <v>229</v>
      </c>
      <c r="K95" t="s">
        <v>258</v>
      </c>
      <c r="L95">
        <v>65414.6392942741</v>
      </c>
      <c r="M95">
        <v>0.13766600000000001</v>
      </c>
      <c r="N95">
        <v>-0.142429</v>
      </c>
      <c r="O95">
        <v>0.47206100000000001</v>
      </c>
      <c r="P95">
        <f t="shared" si="47"/>
        <v>11.088501354816406</v>
      </c>
      <c r="Q95">
        <f t="shared" si="48"/>
        <v>0.15964347920875208</v>
      </c>
      <c r="R95">
        <f t="shared" si="48"/>
        <v>-0.12467208027807418</v>
      </c>
      <c r="S95">
        <f t="shared" si="48"/>
        <v>0.89415822661330202</v>
      </c>
      <c r="AC95" t="s">
        <v>244</v>
      </c>
      <c r="AD95" t="s">
        <v>246</v>
      </c>
      <c r="AE95">
        <v>1159.36016836874</v>
      </c>
      <c r="AF95">
        <v>0.14052600000000001</v>
      </c>
      <c r="AG95">
        <v>-2.6429999999999999E-2</v>
      </c>
      <c r="AH95" t="s">
        <v>195</v>
      </c>
      <c r="AI95">
        <v>7221.1640335890397</v>
      </c>
      <c r="AJ95">
        <f t="shared" si="60"/>
        <v>0.10617388832289659</v>
      </c>
      <c r="AK95">
        <f t="shared" si="60"/>
        <v>-0.19791586458253124</v>
      </c>
      <c r="AT95" t="str">
        <f t="shared" si="61"/>
        <v>C5</v>
      </c>
      <c r="AU95" t="s">
        <v>235</v>
      </c>
      <c r="AV95">
        <v>3842.6181178982602</v>
      </c>
      <c r="AW95">
        <v>6.4088999999999993E-2</v>
      </c>
      <c r="AX95">
        <v>-0.13686100000000001</v>
      </c>
      <c r="AY95">
        <v>0.26418199999999997</v>
      </c>
      <c r="BB95" t="str">
        <f t="shared" si="62"/>
        <v>C5</v>
      </c>
      <c r="BC95" t="s">
        <v>235</v>
      </c>
      <c r="BD95">
        <v>3842.6181178982602</v>
      </c>
      <c r="BE95">
        <v>6.4088999999999993E-2</v>
      </c>
      <c r="BF95">
        <v>-0.13686100000000001</v>
      </c>
      <c r="BG95">
        <v>0.26418199999999997</v>
      </c>
      <c r="BH95">
        <f t="shared" si="49"/>
        <v>8.2539092147967033</v>
      </c>
      <c r="BI95">
        <f t="shared" si="50"/>
        <v>6.8477665077128047E-2</v>
      </c>
      <c r="BJ95">
        <f t="shared" si="50"/>
        <v>-0.1203849898976216</v>
      </c>
      <c r="BK95">
        <f t="shared" si="50"/>
        <v>0.35903171708221321</v>
      </c>
      <c r="CS95" t="s">
        <v>232</v>
      </c>
      <c r="CT95" t="s">
        <v>252</v>
      </c>
      <c r="CU95">
        <v>71303.412218490601</v>
      </c>
      <c r="CV95">
        <v>0.17255000000000001</v>
      </c>
      <c r="CW95">
        <v>6.0340999999999999E-2</v>
      </c>
      <c r="CX95">
        <v>0.314384</v>
      </c>
      <c r="DB95" t="s">
        <v>232</v>
      </c>
      <c r="DC95" t="s">
        <v>252</v>
      </c>
      <c r="DD95">
        <f t="shared" si="52"/>
        <v>11.174699462459099</v>
      </c>
      <c r="DE95">
        <f t="shared" si="53"/>
        <v>0.20853223759743791</v>
      </c>
      <c r="DF95">
        <f t="shared" si="53"/>
        <v>6.4215848515259258E-2</v>
      </c>
      <c r="DG95">
        <f t="shared" si="53"/>
        <v>0.45854239107605421</v>
      </c>
    </row>
    <row r="96" spans="2:111" x14ac:dyDescent="0.2">
      <c r="B96" t="s">
        <v>229</v>
      </c>
      <c r="C96" t="s">
        <v>259</v>
      </c>
      <c r="D96">
        <v>65869.408149762501</v>
      </c>
      <c r="E96">
        <v>4.4602000000000003E-2</v>
      </c>
      <c r="F96">
        <v>-5.5386999999999999E-2</v>
      </c>
      <c r="G96">
        <v>0.40205600000000002</v>
      </c>
      <c r="J96" t="s">
        <v>229</v>
      </c>
      <c r="K96" t="s">
        <v>259</v>
      </c>
      <c r="L96">
        <v>65869.408149762501</v>
      </c>
      <c r="M96">
        <v>4.4602000000000003E-2</v>
      </c>
      <c r="N96">
        <v>-5.5386999999999999E-2</v>
      </c>
      <c r="O96">
        <v>0.40205600000000002</v>
      </c>
      <c r="P96">
        <f t="shared" si="47"/>
        <v>11.095429396468557</v>
      </c>
      <c r="Q96">
        <f t="shared" si="48"/>
        <v>4.6684209094011088E-2</v>
      </c>
      <c r="R96">
        <f t="shared" si="48"/>
        <v>-5.248027500812498E-2</v>
      </c>
      <c r="S96">
        <f t="shared" si="48"/>
        <v>0.67239741514255513</v>
      </c>
      <c r="AC96" t="s">
        <v>244</v>
      </c>
      <c r="AD96" t="s">
        <v>247</v>
      </c>
      <c r="AE96">
        <v>1334.0539719216699</v>
      </c>
      <c r="AF96">
        <v>-7.4617000000000003E-2</v>
      </c>
      <c r="AG96">
        <v>-0.117216</v>
      </c>
      <c r="AH96" t="s">
        <v>195</v>
      </c>
      <c r="AI96">
        <v>8091.9981463171298</v>
      </c>
      <c r="AJ96">
        <f t="shared" si="60"/>
        <v>4.0005907233553087E-2</v>
      </c>
      <c r="AK96">
        <f t="shared" si="60"/>
        <v>-0.12132174298133777</v>
      </c>
      <c r="AT96" t="str">
        <f t="shared" si="61"/>
        <v>C5</v>
      </c>
      <c r="AU96" t="s">
        <v>236</v>
      </c>
      <c r="AV96">
        <v>4362.6872452652296</v>
      </c>
      <c r="AW96">
        <v>-3.2460000000000003E-2</v>
      </c>
      <c r="AX96">
        <v>-8.3822999999999995E-2</v>
      </c>
      <c r="AY96">
        <v>2.981E-2</v>
      </c>
      <c r="BB96" t="str">
        <f t="shared" si="62"/>
        <v>C5</v>
      </c>
      <c r="BC96" t="s">
        <v>236</v>
      </c>
      <c r="BD96">
        <v>4362.6872452652296</v>
      </c>
      <c r="BE96">
        <v>-3.2460000000000003E-2</v>
      </c>
      <c r="BF96">
        <v>-8.3822999999999995E-2</v>
      </c>
      <c r="BG96">
        <v>2.981E-2</v>
      </c>
      <c r="BH96">
        <f t="shared" si="49"/>
        <v>8.3808434871403481</v>
      </c>
      <c r="BI96">
        <f t="shared" si="50"/>
        <v>-3.1439474652771054E-2</v>
      </c>
      <c r="BJ96">
        <f t="shared" si="50"/>
        <v>-7.7340119189203402E-2</v>
      </c>
      <c r="BK96">
        <f t="shared" si="50"/>
        <v>3.072594027973902E-2</v>
      </c>
      <c r="CS96" t="s">
        <v>232</v>
      </c>
      <c r="CT96" t="s">
        <v>255</v>
      </c>
      <c r="CU96">
        <v>41566.840979319</v>
      </c>
      <c r="CV96">
        <v>0.130217</v>
      </c>
      <c r="CW96">
        <v>-3.6482000000000001E-2</v>
      </c>
      <c r="CX96">
        <v>0.28354699999999999</v>
      </c>
      <c r="DB96" t="s">
        <v>232</v>
      </c>
      <c r="DC96" t="s">
        <v>255</v>
      </c>
      <c r="DD96">
        <f t="shared" si="52"/>
        <v>10.635058036559444</v>
      </c>
      <c r="DE96">
        <f t="shared" si="53"/>
        <v>0.14971205461592144</v>
      </c>
      <c r="DF96">
        <f t="shared" si="53"/>
        <v>-3.519790985275191E-2</v>
      </c>
      <c r="DG96">
        <f t="shared" si="53"/>
        <v>0.39576496992824373</v>
      </c>
    </row>
    <row r="97" spans="2:111" x14ac:dyDescent="0.2">
      <c r="B97" t="s">
        <v>229</v>
      </c>
      <c r="C97" t="s">
        <v>260</v>
      </c>
      <c r="D97">
        <v>66748.797030358503</v>
      </c>
      <c r="E97">
        <v>0.137549</v>
      </c>
      <c r="F97">
        <v>-3.5179999999999999E-3</v>
      </c>
      <c r="G97">
        <v>0.43160799999999999</v>
      </c>
      <c r="J97" t="s">
        <v>229</v>
      </c>
      <c r="K97" t="s">
        <v>260</v>
      </c>
      <c r="L97">
        <v>66748.797030358503</v>
      </c>
      <c r="M97">
        <v>0.137549</v>
      </c>
      <c r="N97">
        <v>-3.5179999999999999E-3</v>
      </c>
      <c r="O97">
        <v>0.43160799999999999</v>
      </c>
      <c r="P97">
        <f t="shared" si="47"/>
        <v>11.108691554082997</v>
      </c>
      <c r="Q97">
        <f t="shared" si="48"/>
        <v>0.15948616211239827</v>
      </c>
      <c r="R97">
        <f t="shared" si="48"/>
        <v>-3.5056670632714112E-3</v>
      </c>
      <c r="S97">
        <f t="shared" si="48"/>
        <v>0.7593491815507607</v>
      </c>
      <c r="AC97" t="s">
        <v>244</v>
      </c>
      <c r="AD97" t="s">
        <v>248</v>
      </c>
      <c r="AE97">
        <v>3375.5132943005801</v>
      </c>
      <c r="AF97">
        <v>-0.25230000000000002</v>
      </c>
      <c r="AG97">
        <v>-0.52324000000000004</v>
      </c>
      <c r="AH97" t="s">
        <v>195</v>
      </c>
      <c r="AI97">
        <v>603.16249883426894</v>
      </c>
      <c r="AJ97">
        <f t="shared" si="60"/>
        <v>2.5641094181591373</v>
      </c>
      <c r="AK97">
        <f t="shared" si="60"/>
        <v>2.5641094181591373</v>
      </c>
      <c r="AT97" t="str">
        <f t="shared" si="61"/>
        <v>C5</v>
      </c>
      <c r="AU97" t="s">
        <v>238</v>
      </c>
      <c r="AV97">
        <v>5030.4140982626805</v>
      </c>
      <c r="AW97">
        <v>3.1391000000000002E-2</v>
      </c>
      <c r="AX97">
        <v>-9.4767000000000004E-2</v>
      </c>
      <c r="AY97">
        <v>0.15335699999999999</v>
      </c>
      <c r="BB97" t="str">
        <f t="shared" si="62"/>
        <v>C5</v>
      </c>
      <c r="BC97" t="s">
        <v>238</v>
      </c>
      <c r="BD97">
        <v>5030.4140982626805</v>
      </c>
      <c r="BE97">
        <v>3.1391000000000002E-2</v>
      </c>
      <c r="BF97">
        <v>-9.4767000000000004E-2</v>
      </c>
      <c r="BG97">
        <v>0.15335699999999999</v>
      </c>
      <c r="BH97">
        <f t="shared" si="49"/>
        <v>8.5232575854035559</v>
      </c>
      <c r="BI97">
        <f t="shared" si="50"/>
        <v>3.2408329883368829E-2</v>
      </c>
      <c r="BJ97">
        <f t="shared" si="50"/>
        <v>-8.6563624953985646E-2</v>
      </c>
      <c r="BK97">
        <f t="shared" si="50"/>
        <v>0.18113537819364239</v>
      </c>
      <c r="CS97" t="s">
        <v>232</v>
      </c>
      <c r="CT97" t="s">
        <v>256</v>
      </c>
      <c r="CU97">
        <v>41164.44564184</v>
      </c>
      <c r="CV97">
        <v>1.1889E-2</v>
      </c>
      <c r="CW97">
        <v>-3.6573000000000001E-2</v>
      </c>
      <c r="CX97">
        <v>6.0173999999999998E-2</v>
      </c>
      <c r="DB97" t="s">
        <v>232</v>
      </c>
      <c r="DC97" t="s">
        <v>256</v>
      </c>
      <c r="DD97">
        <f t="shared" si="52"/>
        <v>10.625330192906516</v>
      </c>
      <c r="DE97">
        <f t="shared" si="53"/>
        <v>1.2032049030928712E-2</v>
      </c>
      <c r="DF97">
        <f t="shared" si="53"/>
        <v>-3.5282609136066637E-2</v>
      </c>
      <c r="DG97">
        <f t="shared" si="53"/>
        <v>6.4026745376271774E-2</v>
      </c>
    </row>
    <row r="98" spans="2:111" x14ac:dyDescent="0.2">
      <c r="B98" t="s">
        <v>230</v>
      </c>
      <c r="C98" t="s">
        <v>231</v>
      </c>
      <c r="D98">
        <v>650.04384467511102</v>
      </c>
      <c r="E98">
        <v>0.134441</v>
      </c>
      <c r="F98">
        <v>-3.6312999999999998E-2</v>
      </c>
      <c r="G98">
        <v>0.152506</v>
      </c>
      <c r="J98" t="s">
        <v>230</v>
      </c>
      <c r="K98" t="s">
        <v>231</v>
      </c>
      <c r="L98">
        <v>650.04384467511102</v>
      </c>
      <c r="M98">
        <v>0.134441</v>
      </c>
      <c r="N98">
        <v>-3.6312999999999998E-2</v>
      </c>
      <c r="O98">
        <v>0.152506</v>
      </c>
      <c r="P98">
        <f t="shared" si="47"/>
        <v>6.4770398139611327</v>
      </c>
      <c r="Q98">
        <f t="shared" si="48"/>
        <v>0.15532274518548131</v>
      </c>
      <c r="R98">
        <f t="shared" si="48"/>
        <v>-3.5040571719162063E-2</v>
      </c>
      <c r="S98">
        <f t="shared" si="48"/>
        <v>0.17994935657361588</v>
      </c>
      <c r="AC98" t="s">
        <v>244</v>
      </c>
      <c r="AD98" t="s">
        <v>249</v>
      </c>
      <c r="AE98">
        <v>3778.3279370642199</v>
      </c>
      <c r="AF98">
        <v>-7.8600000000000003E-2</v>
      </c>
      <c r="AG98">
        <v>-0.268762</v>
      </c>
      <c r="AH98" t="s">
        <v>195</v>
      </c>
      <c r="AI98">
        <v>863.75054269157999</v>
      </c>
      <c r="AJ98">
        <f t="shared" si="60"/>
        <v>1.1322552650713131</v>
      </c>
      <c r="AK98">
        <f t="shared" si="60"/>
        <v>1.1322552650713131</v>
      </c>
      <c r="AT98" t="str">
        <f t="shared" si="61"/>
        <v>C5</v>
      </c>
      <c r="AU98" t="s">
        <v>239</v>
      </c>
      <c r="AV98">
        <v>6359.3513033956497</v>
      </c>
      <c r="AW98">
        <v>-3.5819999999999998E-2</v>
      </c>
      <c r="AX98">
        <v>-0.10964699999999999</v>
      </c>
      <c r="AY98">
        <v>8.3999000000000004E-2</v>
      </c>
      <c r="BB98" t="str">
        <f t="shared" si="62"/>
        <v>C5</v>
      </c>
      <c r="BC98" t="s">
        <v>239</v>
      </c>
      <c r="BD98">
        <v>6359.3513033956497</v>
      </c>
      <c r="BE98">
        <v>-3.5819999999999998E-2</v>
      </c>
      <c r="BF98">
        <v>-0.10964699999999999</v>
      </c>
      <c r="BG98">
        <v>8.3999000000000004E-2</v>
      </c>
      <c r="BH98">
        <f t="shared" si="49"/>
        <v>8.7576816548107512</v>
      </c>
      <c r="BI98">
        <f t="shared" si="50"/>
        <v>-3.4581297908903089E-2</v>
      </c>
      <c r="BJ98">
        <f t="shared" si="50"/>
        <v>-9.8812505238152298E-2</v>
      </c>
      <c r="BK98">
        <f t="shared" si="50"/>
        <v>9.1701864954295914E-2</v>
      </c>
      <c r="CS98" t="s">
        <v>232</v>
      </c>
      <c r="CT98" t="s">
        <v>257</v>
      </c>
      <c r="CU98">
        <v>40701.997125448201</v>
      </c>
      <c r="CV98">
        <v>0.105825</v>
      </c>
      <c r="CW98">
        <v>1.0366E-2</v>
      </c>
      <c r="CX98">
        <v>0.215171</v>
      </c>
      <c r="DB98" t="s">
        <v>232</v>
      </c>
      <c r="DC98" t="s">
        <v>257</v>
      </c>
      <c r="DD98">
        <f t="shared" si="52"/>
        <v>10.614032439648154</v>
      </c>
      <c r="DE98">
        <f t="shared" si="53"/>
        <v>0.11834931640898036</v>
      </c>
      <c r="DF98">
        <f t="shared" si="53"/>
        <v>1.0474579491003744E-2</v>
      </c>
      <c r="DG98">
        <f t="shared" si="53"/>
        <v>0.27416290682428912</v>
      </c>
    </row>
    <row r="99" spans="2:111" x14ac:dyDescent="0.2">
      <c r="B99" t="s">
        <v>230</v>
      </c>
      <c r="C99" t="s">
        <v>232</v>
      </c>
      <c r="D99">
        <v>1016.41330176262</v>
      </c>
      <c r="E99">
        <v>7.8092999999999996E-2</v>
      </c>
      <c r="F99">
        <v>-6.5970000000000004E-3</v>
      </c>
      <c r="G99">
        <v>0.32389800000000002</v>
      </c>
      <c r="J99" t="s">
        <v>230</v>
      </c>
      <c r="K99" t="s">
        <v>232</v>
      </c>
      <c r="L99">
        <v>1016.41330176262</v>
      </c>
      <c r="M99">
        <v>7.8092999999999996E-2</v>
      </c>
      <c r="N99">
        <v>-6.5970000000000004E-3</v>
      </c>
      <c r="O99">
        <v>0.32389800000000002</v>
      </c>
      <c r="P99">
        <f t="shared" si="47"/>
        <v>6.9240353384940017</v>
      </c>
      <c r="Q99">
        <f t="shared" si="48"/>
        <v>8.4708110471012801E-2</v>
      </c>
      <c r="R99">
        <f t="shared" si="48"/>
        <v>-6.5537648135251753E-3</v>
      </c>
      <c r="S99">
        <f t="shared" si="48"/>
        <v>0.47906676803204257</v>
      </c>
      <c r="AC99" t="s">
        <v>244</v>
      </c>
      <c r="AD99" t="s">
        <v>250</v>
      </c>
      <c r="AE99">
        <v>5624.5942964804099</v>
      </c>
      <c r="AF99">
        <v>0.14705599999999999</v>
      </c>
      <c r="AG99">
        <v>4.7695000000000001E-2</v>
      </c>
      <c r="AH99" t="s">
        <v>195</v>
      </c>
      <c r="AI99">
        <v>5099.0497153881497</v>
      </c>
      <c r="AJ99">
        <f t="shared" ref="AJ99:AK101" si="63">IF(AF108="NA","",AF108/(1-AF108))</f>
        <v>1.6140442139438345</v>
      </c>
      <c r="AK99">
        <f t="shared" si="63"/>
        <v>1.6140442139438345</v>
      </c>
      <c r="AT99" t="str">
        <f t="shared" si="61"/>
        <v>C5</v>
      </c>
      <c r="AU99" t="s">
        <v>243</v>
      </c>
      <c r="AV99">
        <v>65614.6182569097</v>
      </c>
      <c r="AW99">
        <v>4.437E-3</v>
      </c>
      <c r="AX99">
        <v>-4.0044999999999997E-2</v>
      </c>
      <c r="AY99">
        <v>3.7104999999999999E-2</v>
      </c>
      <c r="BB99" t="str">
        <f t="shared" si="62"/>
        <v>C5</v>
      </c>
      <c r="BC99" t="s">
        <v>243</v>
      </c>
      <c r="BD99">
        <v>65614.6182569097</v>
      </c>
      <c r="BE99">
        <v>4.437E-3</v>
      </c>
      <c r="BF99">
        <v>-4.0044999999999997E-2</v>
      </c>
      <c r="BG99">
        <v>3.7104999999999999E-2</v>
      </c>
      <c r="BH99">
        <f t="shared" si="49"/>
        <v>11.091553789389355</v>
      </c>
      <c r="BI99">
        <f t="shared" si="50"/>
        <v>4.4567747093855435E-3</v>
      </c>
      <c r="BJ99">
        <f t="shared" si="50"/>
        <v>-3.8503141690984517E-2</v>
      </c>
      <c r="BK99">
        <f t="shared" si="50"/>
        <v>3.853483505470482E-2</v>
      </c>
      <c r="CS99" t="s">
        <v>232</v>
      </c>
      <c r="CT99" t="s">
        <v>259</v>
      </c>
      <c r="CU99">
        <v>39812.4861067479</v>
      </c>
      <c r="CV99">
        <v>5.6741E-2</v>
      </c>
      <c r="CW99">
        <v>-4.0591000000000002E-2</v>
      </c>
      <c r="CX99">
        <v>0.16198899999999999</v>
      </c>
      <c r="DB99" t="s">
        <v>232</v>
      </c>
      <c r="DC99" t="s">
        <v>259</v>
      </c>
      <c r="DD99">
        <f t="shared" si="52"/>
        <v>10.591935863347372</v>
      </c>
      <c r="DE99">
        <f t="shared" si="53"/>
        <v>6.0154210031391167E-2</v>
      </c>
      <c r="DF99">
        <f t="shared" si="53"/>
        <v>-3.9007640850247598E-2</v>
      </c>
      <c r="DG99">
        <f t="shared" si="53"/>
        <v>0.19330175856880158</v>
      </c>
    </row>
    <row r="100" spans="2:111" x14ac:dyDescent="0.2">
      <c r="B100" t="s">
        <v>230</v>
      </c>
      <c r="C100" t="s">
        <v>233</v>
      </c>
      <c r="D100">
        <v>2018.50563536493</v>
      </c>
      <c r="E100">
        <v>9.8436999999999997E-2</v>
      </c>
      <c r="F100">
        <v>3.1753999999999998E-2</v>
      </c>
      <c r="G100">
        <v>4.7662000000000003E-2</v>
      </c>
      <c r="J100" t="s">
        <v>230</v>
      </c>
      <c r="K100" t="s">
        <v>233</v>
      </c>
      <c r="L100">
        <v>2018.50563536493</v>
      </c>
      <c r="M100">
        <v>9.8436999999999997E-2</v>
      </c>
      <c r="N100">
        <v>3.1753999999999998E-2</v>
      </c>
      <c r="O100">
        <v>4.7662000000000003E-2</v>
      </c>
      <c r="P100">
        <f t="shared" si="47"/>
        <v>7.6101127321468791</v>
      </c>
      <c r="Q100">
        <f t="shared" si="48"/>
        <v>0.10918482679524337</v>
      </c>
      <c r="R100">
        <f t="shared" si="48"/>
        <v>3.2795384643985098E-2</v>
      </c>
      <c r="S100">
        <f t="shared" si="48"/>
        <v>5.0047357135806825E-2</v>
      </c>
      <c r="AC100" t="s">
        <v>244</v>
      </c>
      <c r="AD100" t="s">
        <v>251</v>
      </c>
      <c r="AE100">
        <v>6093.1933335485101</v>
      </c>
      <c r="AF100">
        <v>-2.3861E-2</v>
      </c>
      <c r="AG100">
        <v>-0.17872199999999999</v>
      </c>
      <c r="AH100" t="s">
        <v>195</v>
      </c>
      <c r="AI100">
        <v>5559.1267299819601</v>
      </c>
      <c r="AJ100">
        <f t="shared" si="63"/>
        <v>1.1634625785877781</v>
      </c>
      <c r="AK100">
        <f t="shared" si="63"/>
        <v>1.1634625785877781</v>
      </c>
      <c r="AT100" t="str">
        <f t="shared" si="61"/>
        <v>C5</v>
      </c>
      <c r="AU100" t="s">
        <v>244</v>
      </c>
      <c r="AV100">
        <v>65873.307348272705</v>
      </c>
      <c r="AW100">
        <v>1.3220000000000001E-2</v>
      </c>
      <c r="AX100">
        <v>-9.3672000000000005E-2</v>
      </c>
      <c r="AY100">
        <v>9.6337000000000006E-2</v>
      </c>
      <c r="BB100" t="str">
        <f t="shared" si="62"/>
        <v>C5</v>
      </c>
      <c r="BC100" t="s">
        <v>244</v>
      </c>
      <c r="BD100">
        <v>65873.307348272705</v>
      </c>
      <c r="BE100">
        <v>1.3220000000000001E-2</v>
      </c>
      <c r="BF100">
        <v>-9.3672000000000005E-2</v>
      </c>
      <c r="BG100">
        <v>9.6337000000000006E-2</v>
      </c>
      <c r="BH100">
        <f t="shared" si="49"/>
        <v>11.095488590610662</v>
      </c>
      <c r="BI100">
        <f t="shared" si="50"/>
        <v>1.3397109791442876E-2</v>
      </c>
      <c r="BJ100">
        <f t="shared" si="50"/>
        <v>-8.5649079431493177E-2</v>
      </c>
      <c r="BK100">
        <f t="shared" si="50"/>
        <v>0.10660721972682295</v>
      </c>
      <c r="CS100" t="s">
        <v>232</v>
      </c>
      <c r="CT100" t="s">
        <v>260</v>
      </c>
      <c r="CU100">
        <v>38934.993835879803</v>
      </c>
      <c r="CV100">
        <v>9.7590999999999997E-2</v>
      </c>
      <c r="CW100">
        <v>-2.487E-2</v>
      </c>
      <c r="CX100">
        <v>0.193745</v>
      </c>
      <c r="DB100" t="s">
        <v>232</v>
      </c>
      <c r="DC100" t="s">
        <v>260</v>
      </c>
      <c r="DD100">
        <f t="shared" si="52"/>
        <v>10.569648709692846</v>
      </c>
      <c r="DE100">
        <f t="shared" si="53"/>
        <v>0.10814497639097127</v>
      </c>
      <c r="DF100">
        <f t="shared" si="53"/>
        <v>-2.4266492335613298E-2</v>
      </c>
      <c r="DG100">
        <f t="shared" si="53"/>
        <v>0.24030238572163895</v>
      </c>
    </row>
    <row r="101" spans="2:111" x14ac:dyDescent="0.2">
      <c r="B101" t="s">
        <v>230</v>
      </c>
      <c r="C101" t="s">
        <v>234</v>
      </c>
      <c r="D101">
        <v>2484.3319021419002</v>
      </c>
      <c r="E101">
        <v>0.13930000000000001</v>
      </c>
      <c r="F101">
        <v>-2.1087000000000002E-2</v>
      </c>
      <c r="G101">
        <v>0.145541</v>
      </c>
      <c r="J101" t="s">
        <v>230</v>
      </c>
      <c r="K101" t="s">
        <v>234</v>
      </c>
      <c r="L101">
        <v>2484.3319021419002</v>
      </c>
      <c r="M101">
        <v>0.13930000000000001</v>
      </c>
      <c r="N101">
        <v>-2.1087000000000002E-2</v>
      </c>
      <c r="O101">
        <v>0.145541</v>
      </c>
      <c r="P101">
        <f t="shared" si="47"/>
        <v>7.8177590501267016</v>
      </c>
      <c r="Q101">
        <f t="shared" si="48"/>
        <v>0.16184500987568259</v>
      </c>
      <c r="R101">
        <f t="shared" si="48"/>
        <v>-2.065152136889413E-2</v>
      </c>
      <c r="S101">
        <f t="shared" si="48"/>
        <v>0.17033116861078179</v>
      </c>
      <c r="AC101" t="s">
        <v>244</v>
      </c>
      <c r="AD101" t="s">
        <v>252</v>
      </c>
      <c r="AE101">
        <v>6570.3957262862004</v>
      </c>
      <c r="AF101">
        <v>2.8589E-2</v>
      </c>
      <c r="AG101">
        <v>-0.15761700000000001</v>
      </c>
      <c r="AH101" t="s">
        <v>195</v>
      </c>
      <c r="AI101">
        <v>6030.3785121665396</v>
      </c>
      <c r="AJ101">
        <f t="shared" si="63"/>
        <v>0.18088710601177818</v>
      </c>
      <c r="AK101">
        <f t="shared" si="63"/>
        <v>0.18088710601177818</v>
      </c>
      <c r="AT101" t="str">
        <f t="shared" si="61"/>
        <v>C5</v>
      </c>
      <c r="AU101" t="s">
        <v>246</v>
      </c>
      <c r="AV101">
        <v>66383.7324726472</v>
      </c>
      <c r="AW101">
        <v>-5.1999999999999997E-5</v>
      </c>
      <c r="AX101">
        <v>-7.1429999999999993E-2</v>
      </c>
      <c r="AY101">
        <v>7.5193999999999997E-2</v>
      </c>
      <c r="BB101" t="str">
        <f t="shared" si="62"/>
        <v>C5</v>
      </c>
      <c r="BC101" t="s">
        <v>246</v>
      </c>
      <c r="BD101">
        <v>66383.7324726472</v>
      </c>
      <c r="BE101">
        <v>-5.1999999999999997E-5</v>
      </c>
      <c r="BF101">
        <v>-7.1429999999999993E-2</v>
      </c>
      <c r="BG101">
        <v>7.5193999999999997E-2</v>
      </c>
      <c r="BH101">
        <f t="shared" si="49"/>
        <v>11.103207312567047</v>
      </c>
      <c r="BI101">
        <f t="shared" si="50"/>
        <v>-5.1997296140600686E-5</v>
      </c>
      <c r="BJ101">
        <f t="shared" si="50"/>
        <v>-6.6667911109451861E-2</v>
      </c>
      <c r="BK101">
        <f t="shared" si="50"/>
        <v>8.1307863487044843E-2</v>
      </c>
      <c r="CS101" t="s">
        <v>233</v>
      </c>
      <c r="CT101" t="s">
        <v>236</v>
      </c>
      <c r="CU101">
        <v>3013.72228315749</v>
      </c>
      <c r="CV101">
        <v>1.4244E-2</v>
      </c>
      <c r="CW101">
        <v>-7.4212E-2</v>
      </c>
      <c r="CX101">
        <v>0.118837</v>
      </c>
      <c r="DB101" t="s">
        <v>233</v>
      </c>
      <c r="DC101" t="s">
        <v>236</v>
      </c>
      <c r="DD101">
        <f t="shared" si="52"/>
        <v>8.0109312326575655</v>
      </c>
      <c r="DE101">
        <f t="shared" si="53"/>
        <v>1.4449823282840784E-2</v>
      </c>
      <c r="DF101">
        <f t="shared" si="53"/>
        <v>-6.9085059559937892E-2</v>
      </c>
      <c r="DG101">
        <f t="shared" si="53"/>
        <v>0.13486381066840072</v>
      </c>
    </row>
    <row r="102" spans="2:111" x14ac:dyDescent="0.2">
      <c r="B102" t="s">
        <v>230</v>
      </c>
      <c r="C102" t="s">
        <v>235</v>
      </c>
      <c r="D102">
        <v>4480.4782110841597</v>
      </c>
      <c r="E102">
        <v>0.16062299999999999</v>
      </c>
      <c r="F102">
        <v>-4.0396000000000001E-2</v>
      </c>
      <c r="G102">
        <v>0.11326700000000001</v>
      </c>
      <c r="J102" t="s">
        <v>230</v>
      </c>
      <c r="K102" t="s">
        <v>235</v>
      </c>
      <c r="L102">
        <v>4480.4782110841597</v>
      </c>
      <c r="M102">
        <v>0.16062299999999999</v>
      </c>
      <c r="N102">
        <v>-4.0396000000000001E-2</v>
      </c>
      <c r="O102">
        <v>0.11326700000000001</v>
      </c>
      <c r="P102">
        <f t="shared" si="47"/>
        <v>8.4074850632579157</v>
      </c>
      <c r="Q102">
        <f t="shared" si="48"/>
        <v>0.19135978231474055</v>
      </c>
      <c r="R102">
        <f t="shared" si="48"/>
        <v>-3.8827523366102908E-2</v>
      </c>
      <c r="S102">
        <f t="shared" si="48"/>
        <v>0.12773518071392403</v>
      </c>
      <c r="AC102" t="s">
        <v>244</v>
      </c>
      <c r="AD102" t="s">
        <v>253</v>
      </c>
      <c r="AE102">
        <v>7221.1640335890397</v>
      </c>
      <c r="AF102">
        <v>9.5982999999999999E-2</v>
      </c>
      <c r="AG102">
        <v>-0.246752</v>
      </c>
      <c r="AH102" t="s">
        <v>195</v>
      </c>
      <c r="AI102">
        <v>7579.8343649449198</v>
      </c>
      <c r="AJ102">
        <f t="shared" ref="AJ102:AK117" si="64">IF(AF112="NA","",AF112/(1-AF112))</f>
        <v>1.494306744854869</v>
      </c>
      <c r="AK102">
        <f t="shared" si="64"/>
        <v>1.494306744854869</v>
      </c>
      <c r="AT102" t="str">
        <f t="shared" si="61"/>
        <v>C5</v>
      </c>
      <c r="AU102" t="s">
        <v>247</v>
      </c>
      <c r="AV102">
        <v>67102.996095554394</v>
      </c>
      <c r="AW102">
        <v>4.6094999999999997E-2</v>
      </c>
      <c r="AX102">
        <v>-2.3199000000000001E-2</v>
      </c>
      <c r="AY102">
        <v>0.116781</v>
      </c>
      <c r="BB102" t="str">
        <f t="shared" si="62"/>
        <v>C5</v>
      </c>
      <c r="BC102" t="s">
        <v>247</v>
      </c>
      <c r="BD102">
        <v>67102.996095554394</v>
      </c>
      <c r="BE102">
        <v>4.6094999999999997E-2</v>
      </c>
      <c r="BF102">
        <v>-2.3199000000000001E-2</v>
      </c>
      <c r="BG102">
        <v>0.116781</v>
      </c>
      <c r="BH102">
        <f t="shared" si="49"/>
        <v>11.113983973163451</v>
      </c>
      <c r="BI102">
        <f t="shared" si="50"/>
        <v>4.8322422044123889E-2</v>
      </c>
      <c r="BJ102">
        <f t="shared" si="50"/>
        <v>-2.2673008867287792E-2</v>
      </c>
      <c r="BK102">
        <f t="shared" si="50"/>
        <v>0.13222201968028313</v>
      </c>
      <c r="CS102" t="s">
        <v>233</v>
      </c>
      <c r="CT102" t="s">
        <v>239</v>
      </c>
      <c r="CU102">
        <v>4988.4752179398401</v>
      </c>
      <c r="CV102">
        <v>-2.8233000000000001E-2</v>
      </c>
      <c r="CW102">
        <v>-9.6880999999999995E-2</v>
      </c>
      <c r="CX102">
        <v>3.6126999999999999E-2</v>
      </c>
      <c r="DB102" t="s">
        <v>233</v>
      </c>
      <c r="DC102" t="s">
        <v>239</v>
      </c>
      <c r="DD102">
        <f t="shared" si="52"/>
        <v>8.5148855745031629</v>
      </c>
      <c r="DE102">
        <f t="shared" si="53"/>
        <v>-2.7457784373775208E-2</v>
      </c>
      <c r="DF102">
        <f t="shared" si="53"/>
        <v>-8.8324075264317639E-2</v>
      </c>
      <c r="DG102">
        <f t="shared" si="53"/>
        <v>3.7481078938822854E-2</v>
      </c>
    </row>
    <row r="103" spans="2:111" x14ac:dyDescent="0.2">
      <c r="B103" t="s">
        <v>230</v>
      </c>
      <c r="C103" t="s">
        <v>236</v>
      </c>
      <c r="D103">
        <v>5012.7267031028096</v>
      </c>
      <c r="E103">
        <v>5.1026000000000002E-2</v>
      </c>
      <c r="F103">
        <v>-5.8889999999999998E-2</v>
      </c>
      <c r="G103">
        <v>0.214591</v>
      </c>
      <c r="J103" t="s">
        <v>230</v>
      </c>
      <c r="K103" t="s">
        <v>236</v>
      </c>
      <c r="L103">
        <v>5012.7267031028096</v>
      </c>
      <c r="M103">
        <v>5.1026000000000002E-2</v>
      </c>
      <c r="N103">
        <v>-5.8889999999999998E-2</v>
      </c>
      <c r="O103">
        <v>0.214591</v>
      </c>
      <c r="P103">
        <f t="shared" si="47"/>
        <v>8.5197352981437717</v>
      </c>
      <c r="Q103">
        <f t="shared" si="48"/>
        <v>5.3769650169551542E-2</v>
      </c>
      <c r="R103">
        <f t="shared" si="48"/>
        <v>-5.5614841957143807E-2</v>
      </c>
      <c r="S103">
        <f t="shared" si="48"/>
        <v>0.27322197733919523</v>
      </c>
      <c r="AC103" t="s">
        <v>244</v>
      </c>
      <c r="AD103" t="s">
        <v>254</v>
      </c>
      <c r="AE103">
        <v>8091.9981463171298</v>
      </c>
      <c r="AF103">
        <v>3.8467000000000001E-2</v>
      </c>
      <c r="AG103">
        <v>-0.138073</v>
      </c>
      <c r="AH103" t="s">
        <v>195</v>
      </c>
      <c r="AI103">
        <v>894.25276068905703</v>
      </c>
      <c r="AJ103">
        <f t="shared" si="64"/>
        <v>7.9596490015891669E-2</v>
      </c>
      <c r="AK103">
        <f t="shared" si="64"/>
        <v>-3.7959242181254245E-2</v>
      </c>
      <c r="AT103" t="str">
        <f t="shared" si="61"/>
        <v>C5</v>
      </c>
      <c r="AU103" t="s">
        <v>250</v>
      </c>
      <c r="AV103">
        <v>70954.925776862001</v>
      </c>
      <c r="AW103">
        <v>0.115136</v>
      </c>
      <c r="AX103">
        <v>-1.9511000000000001E-2</v>
      </c>
      <c r="AY103">
        <v>0.25684499999999999</v>
      </c>
      <c r="BB103" t="str">
        <f t="shared" si="62"/>
        <v>C5</v>
      </c>
      <c r="BC103" t="s">
        <v>250</v>
      </c>
      <c r="BD103">
        <v>70954.925776862001</v>
      </c>
      <c r="BE103">
        <v>0.115136</v>
      </c>
      <c r="BF103">
        <v>-1.9511000000000001E-2</v>
      </c>
      <c r="BG103">
        <v>0.25684499999999999</v>
      </c>
      <c r="BH103">
        <f t="shared" si="49"/>
        <v>11.169800106208786</v>
      </c>
      <c r="BI103">
        <f t="shared" si="50"/>
        <v>0.13011717054824246</v>
      </c>
      <c r="BJ103">
        <f t="shared" si="50"/>
        <v>-1.9137606166093352E-2</v>
      </c>
      <c r="BK103">
        <f t="shared" si="50"/>
        <v>0.34561430657130743</v>
      </c>
      <c r="CS103" t="s">
        <v>233</v>
      </c>
      <c r="CT103" t="s">
        <v>243</v>
      </c>
      <c r="CU103">
        <v>64250.840344698903</v>
      </c>
      <c r="CV103">
        <v>2.0867E-2</v>
      </c>
      <c r="CW103">
        <v>-9.7770999999999997E-2</v>
      </c>
      <c r="CX103">
        <v>0.14641499999999999</v>
      </c>
      <c r="DB103" t="s">
        <v>233</v>
      </c>
      <c r="DC103" t="s">
        <v>243</v>
      </c>
      <c r="DD103">
        <f t="shared" si="52"/>
        <v>11.070550081966857</v>
      </c>
      <c r="DE103">
        <f t="shared" si="53"/>
        <v>2.1311711483526754E-2</v>
      </c>
      <c r="DF103">
        <f t="shared" si="53"/>
        <v>-8.9063201706002432E-2</v>
      </c>
      <c r="DG103">
        <f t="shared" si="53"/>
        <v>0.17152949032609521</v>
      </c>
    </row>
    <row r="104" spans="2:111" x14ac:dyDescent="0.2">
      <c r="B104" t="s">
        <v>230</v>
      </c>
      <c r="C104" t="s">
        <v>237</v>
      </c>
      <c r="D104">
        <v>5025.7505907078203</v>
      </c>
      <c r="E104">
        <v>1.4649000000000001E-2</v>
      </c>
      <c r="F104">
        <v>-5.8244999999999998E-2</v>
      </c>
      <c r="G104">
        <v>-3.2627000000000003E-2</v>
      </c>
      <c r="J104" t="s">
        <v>230</v>
      </c>
      <c r="K104" t="s">
        <v>237</v>
      </c>
      <c r="L104">
        <v>5025.7505907078203</v>
      </c>
      <c r="M104">
        <v>1.4649000000000001E-2</v>
      </c>
      <c r="N104">
        <v>-5.8244999999999998E-2</v>
      </c>
      <c r="O104">
        <v>-3.2627000000000003E-2</v>
      </c>
      <c r="P104">
        <f t="shared" si="47"/>
        <v>8.5223300930576347</v>
      </c>
      <c r="Q104">
        <f t="shared" si="48"/>
        <v>1.4866783511662342E-2</v>
      </c>
      <c r="R104">
        <f t="shared" si="48"/>
        <v>-5.5039239495579942E-2</v>
      </c>
      <c r="S104">
        <f t="shared" si="48"/>
        <v>-3.1596113601523111E-2</v>
      </c>
      <c r="AC104" t="s">
        <v>245</v>
      </c>
      <c r="AD104" t="s">
        <v>246</v>
      </c>
      <c r="AE104">
        <v>603.16249883426894</v>
      </c>
      <c r="AF104">
        <v>0.71942499999999998</v>
      </c>
      <c r="AG104">
        <v>0.71942499999999998</v>
      </c>
      <c r="AH104" t="s">
        <v>195</v>
      </c>
      <c r="AI104">
        <v>2736.03545298667</v>
      </c>
      <c r="AJ104">
        <f t="shared" si="64"/>
        <v>8.3377842106346536E-2</v>
      </c>
      <c r="AK104">
        <f t="shared" si="64"/>
        <v>-0.18254037024381553</v>
      </c>
      <c r="AT104" t="str">
        <f t="shared" si="61"/>
        <v>C5</v>
      </c>
      <c r="AU104" t="s">
        <v>251</v>
      </c>
      <c r="AV104">
        <v>71302.732135592101</v>
      </c>
      <c r="AW104">
        <v>1.0121E-2</v>
      </c>
      <c r="AX104">
        <v>-6.6039E-2</v>
      </c>
      <c r="AY104">
        <v>9.1372999999999996E-2</v>
      </c>
      <c r="BB104" t="str">
        <f t="shared" si="62"/>
        <v>C5</v>
      </c>
      <c r="BC104" t="s">
        <v>251</v>
      </c>
      <c r="BD104">
        <v>71302.732135592101</v>
      </c>
      <c r="BE104">
        <v>1.0121E-2</v>
      </c>
      <c r="BF104">
        <v>-6.6039E-2</v>
      </c>
      <c r="BG104">
        <v>9.1372999999999996E-2</v>
      </c>
      <c r="BH104">
        <f t="shared" si="49"/>
        <v>11.174689924540498</v>
      </c>
      <c r="BI104">
        <f t="shared" si="50"/>
        <v>1.0224481982141253E-2</v>
      </c>
      <c r="BJ104">
        <f t="shared" si="50"/>
        <v>-6.1948015035097219E-2</v>
      </c>
      <c r="BK104">
        <f t="shared" si="50"/>
        <v>0.10056161659294738</v>
      </c>
      <c r="CS104" t="s">
        <v>233</v>
      </c>
      <c r="CT104" t="s">
        <v>246</v>
      </c>
      <c r="CU104">
        <v>65017.083824176501</v>
      </c>
      <c r="CV104">
        <v>3.1552999999999998E-2</v>
      </c>
      <c r="CW104">
        <v>-8.8889999999999997E-2</v>
      </c>
      <c r="CX104">
        <v>0.16238</v>
      </c>
      <c r="DB104" t="s">
        <v>233</v>
      </c>
      <c r="DC104" t="s">
        <v>246</v>
      </c>
      <c r="DD104">
        <f t="shared" si="52"/>
        <v>11.082405342408784</v>
      </c>
      <c r="DE104">
        <f t="shared" si="53"/>
        <v>3.2581029214815052E-2</v>
      </c>
      <c r="DF104">
        <f t="shared" si="53"/>
        <v>-8.1633590169805953E-2</v>
      </c>
      <c r="DG104">
        <f t="shared" si="53"/>
        <v>0.19385879038227358</v>
      </c>
    </row>
    <row r="105" spans="2:111" x14ac:dyDescent="0.2">
      <c r="B105" t="s">
        <v>230</v>
      </c>
      <c r="C105" t="s">
        <v>238</v>
      </c>
      <c r="D105">
        <v>5678.2924369919501</v>
      </c>
      <c r="E105">
        <v>0.19286800000000001</v>
      </c>
      <c r="F105">
        <v>-9.6547999999999995E-2</v>
      </c>
      <c r="G105">
        <v>0.237709</v>
      </c>
      <c r="J105" t="s">
        <v>230</v>
      </c>
      <c r="K105" t="s">
        <v>238</v>
      </c>
      <c r="L105">
        <v>5678.2924369919501</v>
      </c>
      <c r="M105">
        <v>0.19286800000000001</v>
      </c>
      <c r="N105">
        <v>-9.6547999999999995E-2</v>
      </c>
      <c r="O105">
        <v>0.237709</v>
      </c>
      <c r="P105">
        <f t="shared" si="47"/>
        <v>8.6444058392276055</v>
      </c>
      <c r="Q105">
        <f t="shared" si="48"/>
        <v>0.2389547186829416</v>
      </c>
      <c r="R105">
        <f t="shared" si="48"/>
        <v>-8.8047217267278752E-2</v>
      </c>
      <c r="S105">
        <f t="shared" si="48"/>
        <v>0.31183498165398776</v>
      </c>
      <c r="AC105" t="s">
        <v>245</v>
      </c>
      <c r="AD105" t="s">
        <v>247</v>
      </c>
      <c r="AE105">
        <v>863.75054269157999</v>
      </c>
      <c r="AF105">
        <v>0.53101299999999996</v>
      </c>
      <c r="AG105">
        <v>0.53101299999999996</v>
      </c>
      <c r="AH105" t="s">
        <v>195</v>
      </c>
      <c r="AI105">
        <v>3056.73191497062</v>
      </c>
      <c r="AJ105">
        <f t="shared" si="64"/>
        <v>0.17293935082498688</v>
      </c>
      <c r="AK105">
        <f t="shared" si="64"/>
        <v>-0.23310589810584825</v>
      </c>
      <c r="AT105" t="str">
        <f t="shared" si="61"/>
        <v>C5</v>
      </c>
      <c r="AU105" t="s">
        <v>252</v>
      </c>
      <c r="AV105">
        <v>71665.946480877494</v>
      </c>
      <c r="AW105">
        <v>-4.5750000000000001E-3</v>
      </c>
      <c r="AX105">
        <v>-5.4719999999999998E-2</v>
      </c>
      <c r="AY105">
        <v>7.2424000000000002E-2</v>
      </c>
      <c r="BB105" t="str">
        <f t="shared" si="62"/>
        <v>C5</v>
      </c>
      <c r="BC105" t="s">
        <v>252</v>
      </c>
      <c r="BD105">
        <v>71665.946480877494</v>
      </c>
      <c r="BE105">
        <v>-4.5750000000000001E-3</v>
      </c>
      <c r="BF105">
        <v>-5.4719999999999998E-2</v>
      </c>
      <c r="BG105">
        <v>7.2424000000000002E-2</v>
      </c>
      <c r="BH105">
        <f t="shared" si="49"/>
        <v>11.179770969287162</v>
      </c>
      <c r="BI105">
        <f t="shared" si="50"/>
        <v>-4.5541646965134514E-3</v>
      </c>
      <c r="BJ105">
        <f t="shared" si="50"/>
        <v>-5.1881067961165039E-2</v>
      </c>
      <c r="BK105">
        <f t="shared" si="50"/>
        <v>7.8078777372420166E-2</v>
      </c>
      <c r="CS105" t="s">
        <v>233</v>
      </c>
      <c r="CT105" t="s">
        <v>247</v>
      </c>
      <c r="CU105">
        <v>65737.504554097497</v>
      </c>
      <c r="CV105">
        <v>0.121254</v>
      </c>
      <c r="CW105">
        <v>9.1600000000000004E-4</v>
      </c>
      <c r="CX105">
        <v>0.24209900000000001</v>
      </c>
      <c r="DB105" t="s">
        <v>233</v>
      </c>
      <c r="DC105" t="s">
        <v>247</v>
      </c>
      <c r="DD105">
        <f t="shared" si="52"/>
        <v>11.093424887174608</v>
      </c>
      <c r="DE105">
        <f t="shared" si="53"/>
        <v>0.13798526536678402</v>
      </c>
      <c r="DF105">
        <f t="shared" si="53"/>
        <v>9.1683982527995648E-4</v>
      </c>
      <c r="DG105">
        <f t="shared" si="53"/>
        <v>0.3194335407922671</v>
      </c>
    </row>
    <row r="106" spans="2:111" x14ac:dyDescent="0.2">
      <c r="B106" t="s">
        <v>230</v>
      </c>
      <c r="C106" t="s">
        <v>239</v>
      </c>
      <c r="D106">
        <v>7006.6140181973697</v>
      </c>
      <c r="E106">
        <v>7.1927000000000005E-2</v>
      </c>
      <c r="F106">
        <v>-2.7061999999999999E-2</v>
      </c>
      <c r="G106">
        <v>0.33265299999999998</v>
      </c>
      <c r="J106" t="s">
        <v>230</v>
      </c>
      <c r="K106" t="s">
        <v>239</v>
      </c>
      <c r="L106">
        <v>7006.6140181973697</v>
      </c>
      <c r="M106">
        <v>7.1927000000000005E-2</v>
      </c>
      <c r="N106">
        <v>-2.7061999999999999E-2</v>
      </c>
      <c r="O106">
        <v>0.33265299999999998</v>
      </c>
      <c r="P106">
        <f t="shared" si="47"/>
        <v>8.8546098416809436</v>
      </c>
      <c r="Q106">
        <f t="shared" si="48"/>
        <v>7.7501446545691993E-2</v>
      </c>
      <c r="R106">
        <f t="shared" si="48"/>
        <v>-2.634894485435154E-2</v>
      </c>
      <c r="S106">
        <f t="shared" si="48"/>
        <v>0.49847081053784609</v>
      </c>
      <c r="AC106" t="s">
        <v>245</v>
      </c>
      <c r="AD106" t="s">
        <v>248</v>
      </c>
      <c r="AE106">
        <v>2913.77161081646</v>
      </c>
      <c r="AF106" t="s">
        <v>195</v>
      </c>
      <c r="AG106" t="s">
        <v>195</v>
      </c>
      <c r="AH106" t="s">
        <v>195</v>
      </c>
      <c r="AI106">
        <v>4763.5836299995799</v>
      </c>
      <c r="AJ106">
        <f t="shared" si="64"/>
        <v>0.21613371633437836</v>
      </c>
      <c r="AK106">
        <f t="shared" si="64"/>
        <v>-6.2069431248282417E-2</v>
      </c>
      <c r="AT106" t="str">
        <f t="shared" si="61"/>
        <v>C5</v>
      </c>
      <c r="AU106" t="s">
        <v>254</v>
      </c>
      <c r="AV106">
        <v>73377.006514302499</v>
      </c>
      <c r="AW106">
        <v>-1.1365999999999999E-2</v>
      </c>
      <c r="AX106">
        <v>-9.6125000000000002E-2</v>
      </c>
      <c r="AY106">
        <v>7.6102000000000003E-2</v>
      </c>
      <c r="BB106" t="str">
        <f t="shared" si="62"/>
        <v>C5</v>
      </c>
      <c r="BC106" t="s">
        <v>254</v>
      </c>
      <c r="BD106">
        <v>73377.006514302499</v>
      </c>
      <c r="BE106">
        <v>-1.1365999999999999E-2</v>
      </c>
      <c r="BF106">
        <v>-9.6125000000000002E-2</v>
      </c>
      <c r="BG106">
        <v>7.6102000000000003E-2</v>
      </c>
      <c r="BH106">
        <f t="shared" si="49"/>
        <v>11.20336590277766</v>
      </c>
      <c r="BI106">
        <f t="shared" si="50"/>
        <v>-1.1238265870120213E-2</v>
      </c>
      <c r="BJ106">
        <f t="shared" si="50"/>
        <v>-8.7695290226935799E-2</v>
      </c>
      <c r="BK106">
        <f t="shared" si="50"/>
        <v>8.2370564716018432E-2</v>
      </c>
      <c r="CS106" t="s">
        <v>233</v>
      </c>
      <c r="CT106" t="s">
        <v>250</v>
      </c>
      <c r="CU106">
        <v>69585.803049185197</v>
      </c>
      <c r="CV106">
        <v>0.103741</v>
      </c>
      <c r="CW106">
        <v>-5.8097999999999997E-2</v>
      </c>
      <c r="CX106">
        <v>0.31758199999999998</v>
      </c>
      <c r="DB106" t="s">
        <v>233</v>
      </c>
      <c r="DC106" t="s">
        <v>250</v>
      </c>
      <c r="DD106">
        <f t="shared" si="52"/>
        <v>11.150315846337556</v>
      </c>
      <c r="DE106">
        <f t="shared" si="53"/>
        <v>0.11574890740288242</v>
      </c>
      <c r="DF106">
        <f t="shared" si="53"/>
        <v>-5.4907957485979556E-2</v>
      </c>
      <c r="DG106">
        <f t="shared" si="53"/>
        <v>0.4653775252118203</v>
      </c>
    </row>
    <row r="107" spans="2:111" x14ac:dyDescent="0.2">
      <c r="B107" t="s">
        <v>230</v>
      </c>
      <c r="C107" t="s">
        <v>240</v>
      </c>
      <c r="D107">
        <v>7674.5084533147701</v>
      </c>
      <c r="E107">
        <v>0.29798799999999998</v>
      </c>
      <c r="F107">
        <v>-0.193216</v>
      </c>
      <c r="G107">
        <v>0.59847499999999998</v>
      </c>
      <c r="J107" t="s">
        <v>230</v>
      </c>
      <c r="K107" t="s">
        <v>240</v>
      </c>
      <c r="L107">
        <v>7674.5084533147701</v>
      </c>
      <c r="M107">
        <v>0.29798799999999998</v>
      </c>
      <c r="N107">
        <v>-0.193216</v>
      </c>
      <c r="O107">
        <v>0.59847499999999998</v>
      </c>
      <c r="P107">
        <f t="shared" si="47"/>
        <v>8.9456595252337046</v>
      </c>
      <c r="Q107">
        <f t="shared" si="48"/>
        <v>0.42447707446596344</v>
      </c>
      <c r="R107">
        <f t="shared" si="48"/>
        <v>-0.16192877065007508</v>
      </c>
      <c r="S107">
        <f t="shared" si="48"/>
        <v>1.4905049498785878</v>
      </c>
      <c r="AC107" t="s">
        <v>245</v>
      </c>
      <c r="AD107" t="s">
        <v>249</v>
      </c>
      <c r="AE107">
        <v>3291.2449012493698</v>
      </c>
      <c r="AF107" t="s">
        <v>195</v>
      </c>
      <c r="AG107" t="s">
        <v>195</v>
      </c>
      <c r="AH107" t="s">
        <v>195</v>
      </c>
      <c r="AI107">
        <v>5202.3199632471596</v>
      </c>
      <c r="AJ107">
        <f t="shared" si="64"/>
        <v>-5.5599145179302525E-3</v>
      </c>
      <c r="AK107">
        <f t="shared" si="64"/>
        <v>-0.10700890847912901</v>
      </c>
      <c r="AT107" t="str">
        <f t="shared" si="61"/>
        <v>C5</v>
      </c>
      <c r="AU107" t="s">
        <v>255</v>
      </c>
      <c r="AV107">
        <v>41207.600512526798</v>
      </c>
      <c r="AW107">
        <v>0.13936299999999999</v>
      </c>
      <c r="AX107">
        <v>2.6367999999999999E-2</v>
      </c>
      <c r="AY107">
        <v>0.26050200000000001</v>
      </c>
      <c r="BB107" t="str">
        <f t="shared" si="62"/>
        <v>C5</v>
      </c>
      <c r="BC107" t="s">
        <v>255</v>
      </c>
      <c r="BD107">
        <v>41207.600512526798</v>
      </c>
      <c r="BE107">
        <v>0.13936299999999999</v>
      </c>
      <c r="BF107">
        <v>2.6367999999999999E-2</v>
      </c>
      <c r="BG107">
        <v>0.26050200000000001</v>
      </c>
      <c r="BH107">
        <f t="shared" si="49"/>
        <v>10.626377996782947</v>
      </c>
      <c r="BI107">
        <f t="shared" si="50"/>
        <v>0.16193005878204167</v>
      </c>
      <c r="BJ107">
        <f t="shared" si="50"/>
        <v>2.7082100834812328E-2</v>
      </c>
      <c r="BK107">
        <f t="shared" si="50"/>
        <v>0.35226870120000325</v>
      </c>
      <c r="CS107" t="s">
        <v>233</v>
      </c>
      <c r="CT107" t="s">
        <v>251</v>
      </c>
      <c r="CU107">
        <v>69933.054273354806</v>
      </c>
      <c r="CV107">
        <v>2.6477000000000001E-2</v>
      </c>
      <c r="CW107">
        <v>-1.2441000000000001E-2</v>
      </c>
      <c r="CX107">
        <v>6.5204999999999999E-2</v>
      </c>
      <c r="DB107" t="s">
        <v>233</v>
      </c>
      <c r="DC107" t="s">
        <v>251</v>
      </c>
      <c r="DD107">
        <f t="shared" si="52"/>
        <v>11.155293695896788</v>
      </c>
      <c r="DE107">
        <f t="shared" si="53"/>
        <v>2.7197097551881159E-2</v>
      </c>
      <c r="DF107">
        <f t="shared" si="53"/>
        <v>-1.2288123456082874E-2</v>
      </c>
      <c r="DG107">
        <f t="shared" si="53"/>
        <v>6.9753261410255715E-2</v>
      </c>
    </row>
    <row r="108" spans="2:111" x14ac:dyDescent="0.2">
      <c r="B108" t="s">
        <v>230</v>
      </c>
      <c r="C108" t="s">
        <v>241</v>
      </c>
      <c r="D108">
        <v>7889.6023347187702</v>
      </c>
      <c r="E108">
        <v>2.1453E-2</v>
      </c>
      <c r="F108">
        <v>-7.8885999999999998E-2</v>
      </c>
      <c r="G108">
        <v>0.10102899999999999</v>
      </c>
      <c r="J108" t="s">
        <v>230</v>
      </c>
      <c r="K108" t="s">
        <v>241</v>
      </c>
      <c r="L108">
        <v>7889.6023347187702</v>
      </c>
      <c r="M108">
        <v>2.1453E-2</v>
      </c>
      <c r="N108">
        <v>-7.8885999999999998E-2</v>
      </c>
      <c r="O108">
        <v>0.10102899999999999</v>
      </c>
      <c r="P108">
        <f t="shared" si="47"/>
        <v>8.97330101139341</v>
      </c>
      <c r="Q108">
        <f t="shared" si="48"/>
        <v>2.1923321005531668E-2</v>
      </c>
      <c r="R108">
        <f t="shared" si="48"/>
        <v>-7.3118012468416496E-2</v>
      </c>
      <c r="S108">
        <f t="shared" si="48"/>
        <v>0.11238293560081471</v>
      </c>
      <c r="AC108" t="s">
        <v>245</v>
      </c>
      <c r="AD108" t="s">
        <v>250</v>
      </c>
      <c r="AE108">
        <v>5099.0497153881497</v>
      </c>
      <c r="AF108">
        <v>0.61745099999999997</v>
      </c>
      <c r="AG108">
        <v>0.61745099999999997</v>
      </c>
      <c r="AH108" t="s">
        <v>195</v>
      </c>
      <c r="AI108">
        <v>5657.8872381835199</v>
      </c>
      <c r="AJ108">
        <f t="shared" si="64"/>
        <v>7.6732246838714116E-2</v>
      </c>
      <c r="AK108">
        <f t="shared" si="64"/>
        <v>-6.1461154815736677E-2</v>
      </c>
      <c r="AT108" t="str">
        <f t="shared" si="61"/>
        <v>C5</v>
      </c>
      <c r="AU108" t="s">
        <v>256</v>
      </c>
      <c r="AV108">
        <v>40805.543544964501</v>
      </c>
      <c r="AW108">
        <v>2.6054000000000001E-2</v>
      </c>
      <c r="AX108">
        <v>-9.8320000000000005E-3</v>
      </c>
      <c r="AY108">
        <v>6.5978999999999996E-2</v>
      </c>
      <c r="BB108" t="str">
        <f t="shared" si="62"/>
        <v>C5</v>
      </c>
      <c r="BC108" t="s">
        <v>256</v>
      </c>
      <c r="BD108">
        <v>40805.543544964501</v>
      </c>
      <c r="BE108">
        <v>2.6054000000000001E-2</v>
      </c>
      <c r="BF108">
        <v>-9.8320000000000005E-3</v>
      </c>
      <c r="BG108">
        <v>6.5978999999999996E-2</v>
      </c>
      <c r="BH108">
        <f t="shared" si="49"/>
        <v>10.616573222362709</v>
      </c>
      <c r="BI108">
        <f t="shared" si="50"/>
        <v>2.6750969766290947E-2</v>
      </c>
      <c r="BJ108">
        <f t="shared" si="50"/>
        <v>-9.7362729642158294E-3</v>
      </c>
      <c r="BK108">
        <f t="shared" si="50"/>
        <v>7.0639739363461851E-2</v>
      </c>
      <c r="CS108" t="s">
        <v>233</v>
      </c>
      <c r="CT108" t="s">
        <v>252</v>
      </c>
      <c r="CU108">
        <v>70295.780136506</v>
      </c>
      <c r="CV108">
        <v>0.15043300000000001</v>
      </c>
      <c r="CW108">
        <v>8.6079000000000003E-2</v>
      </c>
      <c r="CX108">
        <v>0.22572400000000001</v>
      </c>
      <c r="DB108" t="s">
        <v>233</v>
      </c>
      <c r="DC108" t="s">
        <v>252</v>
      </c>
      <c r="DD108">
        <f t="shared" si="52"/>
        <v>11.160467049489355</v>
      </c>
      <c r="DE108">
        <f t="shared" si="53"/>
        <v>0.17707020164389625</v>
      </c>
      <c r="DF108">
        <f t="shared" si="53"/>
        <v>9.4186477824669754E-2</v>
      </c>
      <c r="DG108">
        <f t="shared" si="53"/>
        <v>0.29152911881551286</v>
      </c>
    </row>
    <row r="109" spans="2:111" x14ac:dyDescent="0.2">
      <c r="B109" t="s">
        <v>230</v>
      </c>
      <c r="C109" t="s">
        <v>242</v>
      </c>
      <c r="D109">
        <v>65552.579087324993</v>
      </c>
      <c r="E109">
        <v>0.20669699999999999</v>
      </c>
      <c r="F109">
        <v>-3.9823999999999998E-2</v>
      </c>
      <c r="G109">
        <v>0.14659700000000001</v>
      </c>
      <c r="J109" t="s">
        <v>230</v>
      </c>
      <c r="K109" t="s">
        <v>242</v>
      </c>
      <c r="L109">
        <v>65552.579087324993</v>
      </c>
      <c r="M109">
        <v>0.20669699999999999</v>
      </c>
      <c r="N109">
        <v>-3.9823999999999998E-2</v>
      </c>
      <c r="O109">
        <v>0.14659700000000001</v>
      </c>
      <c r="P109">
        <f t="shared" si="47"/>
        <v>11.090607833762231</v>
      </c>
      <c r="Q109">
        <f t="shared" si="48"/>
        <v>0.26055239927240914</v>
      </c>
      <c r="R109">
        <f t="shared" si="48"/>
        <v>-3.8298789025835139E-2</v>
      </c>
      <c r="S109">
        <f t="shared" si="48"/>
        <v>0.17177933520271196</v>
      </c>
      <c r="AC109" t="s">
        <v>245</v>
      </c>
      <c r="AD109" t="s">
        <v>251</v>
      </c>
      <c r="AE109">
        <v>5559.1267299819601</v>
      </c>
      <c r="AF109">
        <v>0.53777799999999998</v>
      </c>
      <c r="AG109">
        <v>0.53777799999999998</v>
      </c>
      <c r="AH109" t="s">
        <v>195</v>
      </c>
      <c r="AI109">
        <v>6344.8468854654002</v>
      </c>
      <c r="AJ109">
        <f t="shared" si="64"/>
        <v>0.37325665068195918</v>
      </c>
      <c r="AK109">
        <f t="shared" si="64"/>
        <v>-0.22239079061861147</v>
      </c>
      <c r="AT109" t="str">
        <f t="shared" si="61"/>
        <v>C5</v>
      </c>
      <c r="AU109" t="s">
        <v>257</v>
      </c>
      <c r="AV109">
        <v>40342.440245974198</v>
      </c>
      <c r="AW109">
        <v>0.122471</v>
      </c>
      <c r="AX109">
        <v>1.2796999999999999E-2</v>
      </c>
      <c r="AY109">
        <v>0.23360400000000001</v>
      </c>
      <c r="BB109" t="str">
        <f t="shared" si="62"/>
        <v>C5</v>
      </c>
      <c r="BC109" t="s">
        <v>257</v>
      </c>
      <c r="BD109">
        <v>40342.440245974198</v>
      </c>
      <c r="BE109">
        <v>0.122471</v>
      </c>
      <c r="BF109">
        <v>1.2796999999999999E-2</v>
      </c>
      <c r="BG109">
        <v>0.23360400000000001</v>
      </c>
      <c r="BH109">
        <f t="shared" si="49"/>
        <v>10.605159301646268</v>
      </c>
      <c r="BI109">
        <f t="shared" si="50"/>
        <v>0.13956347881380557</v>
      </c>
      <c r="BJ109">
        <f t="shared" si="50"/>
        <v>1.296288605281791E-2</v>
      </c>
      <c r="BK109">
        <f t="shared" si="50"/>
        <v>0.3048084802112746</v>
      </c>
      <c r="CS109" t="s">
        <v>233</v>
      </c>
      <c r="CT109" t="s">
        <v>255</v>
      </c>
      <c r="CU109">
        <v>42581.0057419972</v>
      </c>
      <c r="CV109">
        <v>0.16084000000000001</v>
      </c>
      <c r="CW109">
        <v>-1.8312999999999999E-2</v>
      </c>
      <c r="CX109">
        <v>0.33750799999999997</v>
      </c>
      <c r="DB109" t="s">
        <v>233</v>
      </c>
      <c r="DC109" t="s">
        <v>255</v>
      </c>
      <c r="DD109">
        <f t="shared" si="52"/>
        <v>10.659163558224821</v>
      </c>
      <c r="DE109">
        <f t="shared" si="53"/>
        <v>0.19166785833452502</v>
      </c>
      <c r="DF109">
        <f t="shared" si="53"/>
        <v>-1.7983665140285942E-2</v>
      </c>
      <c r="DG109">
        <f t="shared" si="53"/>
        <v>0.5094521896113462</v>
      </c>
    </row>
    <row r="110" spans="2:111" x14ac:dyDescent="0.2">
      <c r="B110" t="s">
        <v>230</v>
      </c>
      <c r="C110" t="s">
        <v>243</v>
      </c>
      <c r="D110">
        <v>66264.273481265904</v>
      </c>
      <c r="E110">
        <v>7.3326000000000002E-2</v>
      </c>
      <c r="F110">
        <v>-2.5499999999999998E-2</v>
      </c>
      <c r="G110">
        <v>0.11208899999999999</v>
      </c>
      <c r="J110" t="s">
        <v>230</v>
      </c>
      <c r="K110" t="s">
        <v>243</v>
      </c>
      <c r="L110">
        <v>66264.273481265904</v>
      </c>
      <c r="M110">
        <v>7.3326000000000002E-2</v>
      </c>
      <c r="N110">
        <v>-2.5499999999999998E-2</v>
      </c>
      <c r="O110">
        <v>0.11208899999999999</v>
      </c>
      <c r="P110">
        <f t="shared" si="47"/>
        <v>11.10140616941654</v>
      </c>
      <c r="Q110">
        <f t="shared" si="48"/>
        <v>7.9128150784418261E-2</v>
      </c>
      <c r="R110">
        <f t="shared" si="48"/>
        <v>-2.486591906387128E-2</v>
      </c>
      <c r="S110">
        <f t="shared" si="48"/>
        <v>0.12623900368392776</v>
      </c>
      <c r="AC110" t="s">
        <v>245</v>
      </c>
      <c r="AD110" t="s">
        <v>252</v>
      </c>
      <c r="AE110">
        <v>6030.3785121665396</v>
      </c>
      <c r="AF110">
        <v>0.15317900000000001</v>
      </c>
      <c r="AG110">
        <v>0.15317900000000001</v>
      </c>
      <c r="AH110" t="s">
        <v>195</v>
      </c>
      <c r="AI110">
        <v>7257.9767153112298</v>
      </c>
      <c r="AJ110">
        <f t="shared" si="64"/>
        <v>-1.6163830758002793E-3</v>
      </c>
      <c r="AK110">
        <f t="shared" si="64"/>
        <v>-7.0379694117734537E-2</v>
      </c>
      <c r="AT110" t="str">
        <f t="shared" si="61"/>
        <v>C5</v>
      </c>
      <c r="AU110" t="s">
        <v>259</v>
      </c>
      <c r="AV110">
        <v>39452.564187895303</v>
      </c>
      <c r="AW110">
        <v>9.3664999999999998E-2</v>
      </c>
      <c r="AX110">
        <v>9.2750000000000003E-3</v>
      </c>
      <c r="AY110">
        <v>0.191888</v>
      </c>
      <c r="BB110" t="str">
        <f t="shared" si="62"/>
        <v>C5</v>
      </c>
      <c r="BC110" t="s">
        <v>259</v>
      </c>
      <c r="BD110">
        <v>39452.564187895303</v>
      </c>
      <c r="BE110">
        <v>9.3664999999999998E-2</v>
      </c>
      <c r="BF110">
        <v>9.2750000000000003E-3</v>
      </c>
      <c r="BG110">
        <v>0.191888</v>
      </c>
      <c r="BH110">
        <f t="shared" si="49"/>
        <v>10.582854322587451</v>
      </c>
      <c r="BI110">
        <f t="shared" si="50"/>
        <v>0.10334478973006669</v>
      </c>
      <c r="BJ110">
        <f t="shared" si="50"/>
        <v>9.3618309823614021E-3</v>
      </c>
      <c r="BK110">
        <f t="shared" si="50"/>
        <v>0.23745223434375434</v>
      </c>
      <c r="CS110" t="s">
        <v>233</v>
      </c>
      <c r="CT110" t="s">
        <v>256</v>
      </c>
      <c r="CU110">
        <v>42179.051316974801</v>
      </c>
      <c r="CV110">
        <v>2.6605E-2</v>
      </c>
      <c r="CW110">
        <v>-7.1910000000000003E-3</v>
      </c>
      <c r="CX110">
        <v>6.5705E-2</v>
      </c>
      <c r="DB110" t="s">
        <v>233</v>
      </c>
      <c r="DC110" t="s">
        <v>256</v>
      </c>
      <c r="DD110">
        <f t="shared" si="52"/>
        <v>10.64967896248004</v>
      </c>
      <c r="DE110">
        <f t="shared" si="53"/>
        <v>2.7332172447978469E-2</v>
      </c>
      <c r="DF110">
        <f t="shared" si="53"/>
        <v>-7.1396587141862875E-3</v>
      </c>
      <c r="DG110">
        <f t="shared" si="53"/>
        <v>7.0325753643121283E-2</v>
      </c>
    </row>
    <row r="111" spans="2:111" x14ac:dyDescent="0.2">
      <c r="B111" t="s">
        <v>230</v>
      </c>
      <c r="C111" t="s">
        <v>244</v>
      </c>
      <c r="D111">
        <v>66522.892676130607</v>
      </c>
      <c r="E111">
        <v>5.3266000000000001E-2</v>
      </c>
      <c r="F111">
        <v>-0.16880000000000001</v>
      </c>
      <c r="G111">
        <v>0.202848</v>
      </c>
      <c r="J111" t="s">
        <v>230</v>
      </c>
      <c r="K111" t="s">
        <v>244</v>
      </c>
      <c r="L111">
        <v>66522.892676130607</v>
      </c>
      <c r="M111">
        <v>5.3266000000000001E-2</v>
      </c>
      <c r="N111">
        <v>-0.16880000000000001</v>
      </c>
      <c r="O111">
        <v>0.202848</v>
      </c>
      <c r="P111">
        <f t="shared" si="47"/>
        <v>11.105301418172127</v>
      </c>
      <c r="Q111">
        <f t="shared" si="48"/>
        <v>5.6262899610661499E-2</v>
      </c>
      <c r="R111">
        <f t="shared" si="48"/>
        <v>-0.14442162902121833</v>
      </c>
      <c r="S111">
        <f t="shared" si="48"/>
        <v>0.25446589859901247</v>
      </c>
      <c r="AC111" t="s">
        <v>245</v>
      </c>
      <c r="AD111" t="s">
        <v>253</v>
      </c>
      <c r="AE111">
        <v>6693.5931307482297</v>
      </c>
      <c r="AF111" t="s">
        <v>195</v>
      </c>
      <c r="AG111" t="s">
        <v>195</v>
      </c>
      <c r="AH111" t="s">
        <v>195</v>
      </c>
      <c r="AI111">
        <v>2055.8409471552</v>
      </c>
      <c r="AJ111">
        <f t="shared" si="64"/>
        <v>0.14371591011765406</v>
      </c>
      <c r="AK111">
        <f t="shared" si="64"/>
        <v>7.2743831991152003E-2</v>
      </c>
      <c r="AT111" t="str">
        <f t="shared" si="61"/>
        <v>C5</v>
      </c>
      <c r="AU111" t="s">
        <v>260</v>
      </c>
      <c r="AV111">
        <v>38575.244937653901</v>
      </c>
      <c r="AW111">
        <v>2.5035000000000002E-2</v>
      </c>
      <c r="AX111">
        <v>-4.3484000000000002E-2</v>
      </c>
      <c r="AY111">
        <v>0.12324499999999999</v>
      </c>
      <c r="BB111" t="str">
        <f t="shared" si="62"/>
        <v>C5</v>
      </c>
      <c r="BC111" t="s">
        <v>260</v>
      </c>
      <c r="BD111">
        <v>38575.244937653901</v>
      </c>
      <c r="BE111">
        <v>2.5035000000000002E-2</v>
      </c>
      <c r="BF111">
        <v>-4.3484000000000002E-2</v>
      </c>
      <c r="BG111">
        <v>0.12324499999999999</v>
      </c>
      <c r="BH111">
        <f t="shared" si="49"/>
        <v>10.560366026858745</v>
      </c>
      <c r="BI111">
        <f t="shared" si="50"/>
        <v>2.5677844845712412E-2</v>
      </c>
      <c r="BJ111">
        <f t="shared" si="50"/>
        <v>-4.1671937471010577E-2</v>
      </c>
      <c r="BK111">
        <f t="shared" si="50"/>
        <v>0.14056948634453181</v>
      </c>
      <c r="CS111" t="s">
        <v>233</v>
      </c>
      <c r="CT111" t="s">
        <v>257</v>
      </c>
      <c r="CU111">
        <v>41715.723714206302</v>
      </c>
      <c r="CV111">
        <v>0.10784299999999999</v>
      </c>
      <c r="CW111">
        <v>3.3363999999999998E-2</v>
      </c>
      <c r="CX111">
        <v>0.190466</v>
      </c>
      <c r="DB111" t="s">
        <v>233</v>
      </c>
      <c r="DC111" t="s">
        <v>257</v>
      </c>
      <c r="DD111">
        <f t="shared" si="52"/>
        <v>10.638633404201775</v>
      </c>
      <c r="DE111">
        <f t="shared" si="53"/>
        <v>0.12087894843620574</v>
      </c>
      <c r="DF111">
        <f t="shared" si="53"/>
        <v>3.4515577735569541E-2</v>
      </c>
      <c r="DG111">
        <f t="shared" si="53"/>
        <v>0.23527856766979521</v>
      </c>
    </row>
    <row r="112" spans="2:111" x14ac:dyDescent="0.2">
      <c r="B112" t="s">
        <v>230</v>
      </c>
      <c r="C112" t="s">
        <v>245</v>
      </c>
      <c r="D112">
        <v>66890.628409366793</v>
      </c>
      <c r="E112">
        <v>0.172984</v>
      </c>
      <c r="F112">
        <v>0.172984</v>
      </c>
      <c r="G112">
        <v>0.121588</v>
      </c>
      <c r="J112" t="s">
        <v>230</v>
      </c>
      <c r="K112" t="s">
        <v>245</v>
      </c>
      <c r="L112">
        <v>66890.628409366793</v>
      </c>
      <c r="M112">
        <v>0.172984</v>
      </c>
      <c r="N112">
        <v>0.172984</v>
      </c>
      <c r="O112">
        <v>0.121588</v>
      </c>
      <c r="P112">
        <f t="shared" si="47"/>
        <v>11.110814152736687</v>
      </c>
      <c r="Q112">
        <f t="shared" si="48"/>
        <v>0.20916644901670584</v>
      </c>
      <c r="R112">
        <f t="shared" si="48"/>
        <v>0.20916644901670584</v>
      </c>
      <c r="S112">
        <f t="shared" si="48"/>
        <v>0.13841796332472689</v>
      </c>
      <c r="AC112" t="s">
        <v>245</v>
      </c>
      <c r="AD112" t="s">
        <v>254</v>
      </c>
      <c r="AE112">
        <v>7579.8343649449198</v>
      </c>
      <c r="AF112">
        <v>0.59908700000000004</v>
      </c>
      <c r="AG112">
        <v>0.59908700000000004</v>
      </c>
      <c r="AH112" t="s">
        <v>195</v>
      </c>
      <c r="AI112">
        <v>2447.0034736387202</v>
      </c>
      <c r="AJ112">
        <f t="shared" si="64"/>
        <v>0.31901585588960368</v>
      </c>
      <c r="AK112">
        <f t="shared" si="64"/>
        <v>2.5821991161517722E-2</v>
      </c>
      <c r="AT112" t="s">
        <v>232</v>
      </c>
      <c r="AU112" t="s">
        <v>233</v>
      </c>
      <c r="AV112">
        <v>1019.34145407709</v>
      </c>
      <c r="AW112">
        <v>-9.5250000000000001E-2</v>
      </c>
      <c r="AX112">
        <v>-0.139518</v>
      </c>
      <c r="AY112">
        <v>-5.7375000000000002E-2</v>
      </c>
      <c r="BB112" t="s">
        <v>232</v>
      </c>
      <c r="BC112" t="s">
        <v>233</v>
      </c>
      <c r="BD112">
        <v>1019.34145407709</v>
      </c>
      <c r="BE112">
        <v>-9.5250000000000001E-2</v>
      </c>
      <c r="BF112">
        <v>-0.139518</v>
      </c>
      <c r="BG112">
        <v>-5.7375000000000002E-2</v>
      </c>
      <c r="BH112">
        <f t="shared" si="49"/>
        <v>6.9269120645096578</v>
      </c>
      <c r="BI112">
        <f t="shared" si="50"/>
        <v>-8.6966446016891116E-2</v>
      </c>
      <c r="BJ112">
        <f t="shared" si="50"/>
        <v>-0.12243597731672515</v>
      </c>
      <c r="BK112">
        <f t="shared" si="50"/>
        <v>-5.4261733065374164E-2</v>
      </c>
      <c r="CS112" t="s">
        <v>233</v>
      </c>
      <c r="CT112" t="s">
        <v>259</v>
      </c>
      <c r="CU112">
        <v>40825.673013435997</v>
      </c>
      <c r="CV112">
        <v>6.9440000000000002E-2</v>
      </c>
      <c r="CW112">
        <v>-1.8631999999999999E-2</v>
      </c>
      <c r="CX112">
        <v>0.168631</v>
      </c>
      <c r="DB112" t="s">
        <v>233</v>
      </c>
      <c r="DC112" t="s">
        <v>259</v>
      </c>
      <c r="DD112">
        <f t="shared" si="52"/>
        <v>10.617066403028835</v>
      </c>
      <c r="DE112">
        <f t="shared" si="53"/>
        <v>7.4621733149931216E-2</v>
      </c>
      <c r="DF112">
        <f t="shared" si="53"/>
        <v>-1.82911983915683E-2</v>
      </c>
      <c r="DG112">
        <f t="shared" si="53"/>
        <v>0.20283532342437594</v>
      </c>
    </row>
    <row r="113" spans="2:111" x14ac:dyDescent="0.2">
      <c r="B113" t="s">
        <v>230</v>
      </c>
      <c r="C113" t="s">
        <v>246</v>
      </c>
      <c r="D113">
        <v>67032.855660489295</v>
      </c>
      <c r="E113">
        <v>0.27359299999999998</v>
      </c>
      <c r="F113">
        <v>5.2151999999999997E-2</v>
      </c>
      <c r="G113">
        <v>0.15135999999999999</v>
      </c>
      <c r="J113" t="s">
        <v>230</v>
      </c>
      <c r="K113" t="s">
        <v>246</v>
      </c>
      <c r="L113">
        <v>67032.855660489295</v>
      </c>
      <c r="M113">
        <v>0.27359299999999998</v>
      </c>
      <c r="N113">
        <v>5.2151999999999997E-2</v>
      </c>
      <c r="O113">
        <v>0.15135999999999999</v>
      </c>
      <c r="P113">
        <f t="shared" si="47"/>
        <v>11.112938161167035</v>
      </c>
      <c r="Q113">
        <f t="shared" si="48"/>
        <v>0.37663871631192974</v>
      </c>
      <c r="R113">
        <f t="shared" si="48"/>
        <v>5.5021480237337626E-2</v>
      </c>
      <c r="S113">
        <f t="shared" si="48"/>
        <v>0.17835595776772245</v>
      </c>
      <c r="AC113" t="s">
        <v>246</v>
      </c>
      <c r="AD113" t="s">
        <v>247</v>
      </c>
      <c r="AE113">
        <v>894.25276068905703</v>
      </c>
      <c r="AF113">
        <v>7.3728000000000002E-2</v>
      </c>
      <c r="AG113">
        <v>-3.9456999999999999E-2</v>
      </c>
      <c r="AH113" t="s">
        <v>195</v>
      </c>
      <c r="AI113">
        <v>4293.5706585544804</v>
      </c>
      <c r="AJ113">
        <f t="shared" si="64"/>
        <v>0.23517023733796111</v>
      </c>
      <c r="AK113">
        <f t="shared" si="64"/>
        <v>4.3256304905226811E-3</v>
      </c>
      <c r="AT113" t="str">
        <f t="shared" ref="AT113:AT130" si="65">AT112</f>
        <v>C6</v>
      </c>
      <c r="AU113" t="s">
        <v>234</v>
      </c>
      <c r="AV113">
        <v>1474.41819033814</v>
      </c>
      <c r="AW113">
        <v>2.6849999999999999E-2</v>
      </c>
      <c r="AX113">
        <v>-7.5967000000000007E-2</v>
      </c>
      <c r="AY113">
        <v>0.12177399999999999</v>
      </c>
      <c r="BB113" t="str">
        <f t="shared" ref="BB113:BB130" si="66">BB112</f>
        <v>C6</v>
      </c>
      <c r="BC113" t="s">
        <v>234</v>
      </c>
      <c r="BD113">
        <v>1474.41819033814</v>
      </c>
      <c r="BE113">
        <v>2.6849999999999999E-2</v>
      </c>
      <c r="BF113">
        <v>-7.5967000000000007E-2</v>
      </c>
      <c r="BG113">
        <v>0.12177399999999999</v>
      </c>
      <c r="BH113">
        <f t="shared" si="49"/>
        <v>7.2960187437307695</v>
      </c>
      <c r="BI113">
        <f t="shared" si="50"/>
        <v>2.7590813338128756E-2</v>
      </c>
      <c r="BJ113">
        <f t="shared" si="50"/>
        <v>-7.0603466463190795E-2</v>
      </c>
      <c r="BK113">
        <f t="shared" si="50"/>
        <v>0.13865906953335475</v>
      </c>
      <c r="CS113" t="s">
        <v>233</v>
      </c>
      <c r="CT113" t="s">
        <v>260</v>
      </c>
      <c r="CU113">
        <v>39948.442823218997</v>
      </c>
      <c r="CV113">
        <v>8.0378000000000005E-2</v>
      </c>
      <c r="CW113">
        <v>-4.3154999999999999E-2</v>
      </c>
      <c r="CX113">
        <v>0.16814599999999999</v>
      </c>
      <c r="DB113" t="s">
        <v>233</v>
      </c>
      <c r="DC113" t="s">
        <v>260</v>
      </c>
      <c r="DD113">
        <f t="shared" si="52"/>
        <v>10.595344972292551</v>
      </c>
      <c r="DE113">
        <f t="shared" si="53"/>
        <v>8.7403302661310855E-2</v>
      </c>
      <c r="DF113">
        <f t="shared" si="53"/>
        <v>-4.1369690985519889E-2</v>
      </c>
      <c r="DG113">
        <f t="shared" si="53"/>
        <v>0.20213402832708624</v>
      </c>
    </row>
    <row r="114" spans="2:111" x14ac:dyDescent="0.2">
      <c r="B114" t="s">
        <v>230</v>
      </c>
      <c r="C114" t="s">
        <v>247</v>
      </c>
      <c r="D114">
        <v>67752.372844056095</v>
      </c>
      <c r="E114">
        <v>0.20111699999999999</v>
      </c>
      <c r="F114">
        <v>-6.5644999999999995E-2</v>
      </c>
      <c r="G114">
        <v>0.24506800000000001</v>
      </c>
      <c r="J114" t="s">
        <v>230</v>
      </c>
      <c r="K114" t="s">
        <v>247</v>
      </c>
      <c r="L114">
        <v>67752.372844056095</v>
      </c>
      <c r="M114">
        <v>0.20111699999999999</v>
      </c>
      <c r="N114">
        <v>-6.5644999999999995E-2</v>
      </c>
      <c r="O114">
        <v>0.24506800000000001</v>
      </c>
      <c r="P114">
        <f t="shared" si="47"/>
        <v>11.123614761657141</v>
      </c>
      <c r="Q114">
        <f t="shared" si="48"/>
        <v>0.25174775279984679</v>
      </c>
      <c r="R114">
        <f t="shared" si="48"/>
        <v>-6.1601189889691217E-2</v>
      </c>
      <c r="S114">
        <f t="shared" si="48"/>
        <v>0.3246226150169817</v>
      </c>
      <c r="AC114" t="s">
        <v>246</v>
      </c>
      <c r="AD114" t="s">
        <v>248</v>
      </c>
      <c r="AE114">
        <v>2736.03545298667</v>
      </c>
      <c r="AF114">
        <v>7.6961000000000002E-2</v>
      </c>
      <c r="AG114">
        <v>-0.223302</v>
      </c>
      <c r="AH114" t="s">
        <v>195</v>
      </c>
      <c r="AI114">
        <v>4765.9862567993196</v>
      </c>
      <c r="AJ114">
        <f t="shared" si="64"/>
        <v>-4.0461806541747587E-2</v>
      </c>
      <c r="AK114">
        <f t="shared" si="64"/>
        <v>-9.732220632506329E-2</v>
      </c>
      <c r="AT114" t="str">
        <f t="shared" si="65"/>
        <v>C6</v>
      </c>
      <c r="AU114" t="s">
        <v>235</v>
      </c>
      <c r="AV114">
        <v>3479.4230843632599</v>
      </c>
      <c r="AW114">
        <v>3.0360000000000002E-2</v>
      </c>
      <c r="AX114">
        <v>-0.20372499999999999</v>
      </c>
      <c r="AY114">
        <v>0.24369099999999999</v>
      </c>
      <c r="BB114" t="str">
        <f t="shared" si="66"/>
        <v>C6</v>
      </c>
      <c r="BC114" t="s">
        <v>235</v>
      </c>
      <c r="BD114">
        <v>3479.4230843632599</v>
      </c>
      <c r="BE114">
        <v>3.0360000000000002E-2</v>
      </c>
      <c r="BF114">
        <v>-0.20372499999999999</v>
      </c>
      <c r="BG114">
        <v>0.24369099999999999</v>
      </c>
      <c r="BH114">
        <f t="shared" si="49"/>
        <v>8.1546217786700534</v>
      </c>
      <c r="BI114">
        <f t="shared" si="50"/>
        <v>3.131058949713296E-2</v>
      </c>
      <c r="BJ114">
        <f t="shared" si="50"/>
        <v>-0.1692454671955804</v>
      </c>
      <c r="BK114">
        <f t="shared" si="50"/>
        <v>0.3222108952822193</v>
      </c>
      <c r="CS114" t="s">
        <v>236</v>
      </c>
      <c r="CT114" t="s">
        <v>239</v>
      </c>
      <c r="CU114">
        <v>2066.3738771093599</v>
      </c>
      <c r="CV114">
        <v>-1.9789999999999999E-2</v>
      </c>
      <c r="CW114">
        <v>-0.11031100000000001</v>
      </c>
      <c r="CX114">
        <v>7.5699000000000002E-2</v>
      </c>
      <c r="DB114" t="s">
        <v>236</v>
      </c>
      <c r="DC114" t="s">
        <v>239</v>
      </c>
      <c r="DD114">
        <f t="shared" si="52"/>
        <v>7.6335505999621569</v>
      </c>
      <c r="DE114">
        <f t="shared" si="53"/>
        <v>-1.9405956128222476E-2</v>
      </c>
      <c r="DF114">
        <f t="shared" si="53"/>
        <v>-9.9351442974085644E-2</v>
      </c>
      <c r="DG114">
        <f t="shared" si="53"/>
        <v>8.1898645571085615E-2</v>
      </c>
    </row>
    <row r="115" spans="2:111" x14ac:dyDescent="0.2">
      <c r="B115" t="s">
        <v>230</v>
      </c>
      <c r="C115" t="s">
        <v>248</v>
      </c>
      <c r="D115">
        <v>69765.968208002305</v>
      </c>
      <c r="E115">
        <v>0.16780200000000001</v>
      </c>
      <c r="F115">
        <v>-5.3899999999999998E-3</v>
      </c>
      <c r="G115">
        <v>0.37131999999999998</v>
      </c>
      <c r="J115" t="s">
        <v>230</v>
      </c>
      <c r="K115" t="s">
        <v>248</v>
      </c>
      <c r="L115">
        <v>69765.968208002305</v>
      </c>
      <c r="M115">
        <v>0.16780200000000001</v>
      </c>
      <c r="N115">
        <v>-5.3899999999999998E-3</v>
      </c>
      <c r="O115">
        <v>0.37131999999999998</v>
      </c>
      <c r="P115">
        <f t="shared" si="47"/>
        <v>11.152901608363774</v>
      </c>
      <c r="Q115">
        <f t="shared" si="48"/>
        <v>0.2016371103992079</v>
      </c>
      <c r="R115">
        <f t="shared" si="48"/>
        <v>-5.3611036513193881E-3</v>
      </c>
      <c r="S115">
        <f t="shared" si="48"/>
        <v>0.59063434497677669</v>
      </c>
      <c r="AC115" t="s">
        <v>246</v>
      </c>
      <c r="AD115" t="s">
        <v>249</v>
      </c>
      <c r="AE115">
        <v>3056.73191497062</v>
      </c>
      <c r="AF115">
        <v>0.14744099999999999</v>
      </c>
      <c r="AG115">
        <v>-0.30396099999999998</v>
      </c>
      <c r="AH115" t="s">
        <v>195</v>
      </c>
      <c r="AI115">
        <v>5246.90384893796</v>
      </c>
      <c r="AJ115">
        <f t="shared" si="64"/>
        <v>0.10221136666493987</v>
      </c>
      <c r="AK115">
        <f t="shared" si="64"/>
        <v>-8.784840770257292E-2</v>
      </c>
      <c r="AT115" t="str">
        <f t="shared" si="65"/>
        <v>C6</v>
      </c>
      <c r="AU115" t="s">
        <v>236</v>
      </c>
      <c r="AV115">
        <v>3996.6447177601299</v>
      </c>
      <c r="AW115">
        <v>-1.4879E-2</v>
      </c>
      <c r="AX115">
        <v>-0.111095</v>
      </c>
      <c r="AY115">
        <v>9.0881000000000003E-2</v>
      </c>
      <c r="BB115" t="str">
        <f t="shared" si="66"/>
        <v>C6</v>
      </c>
      <c r="BC115" t="s">
        <v>236</v>
      </c>
      <c r="BD115">
        <v>3996.6447177601299</v>
      </c>
      <c r="BE115">
        <v>-1.4879E-2</v>
      </c>
      <c r="BF115">
        <v>-0.111095</v>
      </c>
      <c r="BG115">
        <v>9.0881000000000003E-2</v>
      </c>
      <c r="BH115">
        <f t="shared" si="49"/>
        <v>8.2932104675352338</v>
      </c>
      <c r="BI115">
        <f t="shared" si="50"/>
        <v>-1.4660861048459962E-2</v>
      </c>
      <c r="BJ115">
        <f t="shared" si="50"/>
        <v>-9.998694981077226E-2</v>
      </c>
      <c r="BK115">
        <f t="shared" si="50"/>
        <v>9.9966011050258555E-2</v>
      </c>
      <c r="CS115" t="s">
        <v>236</v>
      </c>
      <c r="CT115" t="s">
        <v>243</v>
      </c>
      <c r="CU115">
        <v>61255.428175795103</v>
      </c>
      <c r="CV115">
        <v>-5.1591999999999999E-2</v>
      </c>
      <c r="CW115">
        <v>-9.5670000000000005E-2</v>
      </c>
      <c r="CX115">
        <v>-1.421E-3</v>
      </c>
      <c r="DB115" t="s">
        <v>236</v>
      </c>
      <c r="DC115" t="s">
        <v>243</v>
      </c>
      <c r="DD115">
        <f t="shared" si="52"/>
        <v>11.022807747758451</v>
      </c>
      <c r="DE115">
        <f t="shared" si="53"/>
        <v>-4.9060852497926945E-2</v>
      </c>
      <c r="DF115">
        <f t="shared" si="53"/>
        <v>-8.7316436518294752E-2</v>
      </c>
      <c r="DG115">
        <f t="shared" si="53"/>
        <v>-1.4189836242699126E-3</v>
      </c>
    </row>
    <row r="116" spans="2:111" x14ac:dyDescent="0.2">
      <c r="B116" t="s">
        <v>230</v>
      </c>
      <c r="C116" t="s">
        <v>249</v>
      </c>
      <c r="D116">
        <v>70082.913780749703</v>
      </c>
      <c r="E116">
        <v>0.16558200000000001</v>
      </c>
      <c r="F116">
        <v>-7.6512999999999998E-2</v>
      </c>
      <c r="G116">
        <v>0.24924099999999999</v>
      </c>
      <c r="J116" t="s">
        <v>230</v>
      </c>
      <c r="K116" t="s">
        <v>249</v>
      </c>
      <c r="L116">
        <v>70082.913780749703</v>
      </c>
      <c r="M116">
        <v>0.16558200000000001</v>
      </c>
      <c r="N116">
        <v>-7.6512999999999998E-2</v>
      </c>
      <c r="O116">
        <v>0.24924099999999999</v>
      </c>
      <c r="P116">
        <f t="shared" si="47"/>
        <v>11.157434302667593</v>
      </c>
      <c r="Q116">
        <f t="shared" si="48"/>
        <v>0.19844011035236536</v>
      </c>
      <c r="R116">
        <f t="shared" si="48"/>
        <v>-7.1074850001811393E-2</v>
      </c>
      <c r="S116">
        <f t="shared" si="48"/>
        <v>0.33198536414481877</v>
      </c>
      <c r="AC116" t="s">
        <v>246</v>
      </c>
      <c r="AD116" t="s">
        <v>250</v>
      </c>
      <c r="AE116">
        <v>4763.5836299995799</v>
      </c>
      <c r="AF116">
        <v>0.17772199999999999</v>
      </c>
      <c r="AG116">
        <v>-6.6177E-2</v>
      </c>
      <c r="AH116" t="s">
        <v>195</v>
      </c>
      <c r="AI116">
        <v>5890.1689279680204</v>
      </c>
      <c r="AJ116">
        <f t="shared" si="64"/>
        <v>0.47550296207219639</v>
      </c>
      <c r="AK116">
        <f t="shared" si="64"/>
        <v>1.4585683790167446E-2</v>
      </c>
      <c r="AT116" t="str">
        <f t="shared" si="65"/>
        <v>C6</v>
      </c>
      <c r="AU116" t="s">
        <v>238</v>
      </c>
      <c r="AV116">
        <v>4668.4439591795399</v>
      </c>
      <c r="AW116">
        <v>7.4302000000000007E-2</v>
      </c>
      <c r="AX116">
        <v>-0.12912799999999999</v>
      </c>
      <c r="AY116">
        <v>0.308228</v>
      </c>
      <c r="BB116" t="str">
        <f t="shared" si="66"/>
        <v>C6</v>
      </c>
      <c r="BC116" t="s">
        <v>238</v>
      </c>
      <c r="BD116">
        <v>4668.4439591795399</v>
      </c>
      <c r="BE116">
        <v>7.4302000000000007E-2</v>
      </c>
      <c r="BF116">
        <v>-0.12912799999999999</v>
      </c>
      <c r="BG116">
        <v>0.308228</v>
      </c>
      <c r="BH116">
        <f t="shared" si="49"/>
        <v>8.4485810958205594</v>
      </c>
      <c r="BI116">
        <f t="shared" si="50"/>
        <v>8.0265918258438498E-2</v>
      </c>
      <c r="BJ116">
        <f t="shared" si="50"/>
        <v>-0.11436081648847607</v>
      </c>
      <c r="BK116">
        <f t="shared" si="50"/>
        <v>0.44556298896168101</v>
      </c>
      <c r="CS116" t="s">
        <v>236</v>
      </c>
      <c r="CT116" t="s">
        <v>246</v>
      </c>
      <c r="CU116">
        <v>62028.742249057403</v>
      </c>
      <c r="CV116">
        <v>1.7354000000000001E-2</v>
      </c>
      <c r="CW116">
        <v>-7.4305999999999997E-2</v>
      </c>
      <c r="CX116">
        <v>0.11143400000000001</v>
      </c>
      <c r="DB116" t="s">
        <v>236</v>
      </c>
      <c r="DC116" t="s">
        <v>246</v>
      </c>
      <c r="DD116">
        <f t="shared" si="52"/>
        <v>11.035353141267274</v>
      </c>
      <c r="DE116">
        <f t="shared" si="53"/>
        <v>1.7660479969388774E-2</v>
      </c>
      <c r="DF116">
        <f t="shared" si="53"/>
        <v>-6.9166513079141317E-2</v>
      </c>
      <c r="DG116">
        <f t="shared" si="53"/>
        <v>0.12540880474832483</v>
      </c>
    </row>
    <row r="117" spans="2:111" x14ac:dyDescent="0.2">
      <c r="B117" t="s">
        <v>230</v>
      </c>
      <c r="C117" t="s">
        <v>250</v>
      </c>
      <c r="D117">
        <v>71603.253340892203</v>
      </c>
      <c r="E117">
        <v>0.17646200000000001</v>
      </c>
      <c r="F117">
        <v>5.7589000000000001E-2</v>
      </c>
      <c r="G117">
        <v>0.187976</v>
      </c>
      <c r="J117" t="s">
        <v>230</v>
      </c>
      <c r="K117" t="s">
        <v>250</v>
      </c>
      <c r="L117">
        <v>71603.253340892203</v>
      </c>
      <c r="M117">
        <v>0.17646200000000001</v>
      </c>
      <c r="N117">
        <v>5.7589000000000001E-2</v>
      </c>
      <c r="O117">
        <v>0.187976</v>
      </c>
      <c r="P117">
        <f t="shared" si="47"/>
        <v>11.178895789638434</v>
      </c>
      <c r="Q117">
        <f t="shared" si="48"/>
        <v>0.21427305115246656</v>
      </c>
      <c r="R117">
        <f t="shared" si="48"/>
        <v>6.1108157693405531E-2</v>
      </c>
      <c r="S117">
        <f t="shared" si="48"/>
        <v>0.23149069485630969</v>
      </c>
      <c r="AC117" t="s">
        <v>246</v>
      </c>
      <c r="AD117" t="s">
        <v>251</v>
      </c>
      <c r="AE117">
        <v>5202.3199632471596</v>
      </c>
      <c r="AF117">
        <v>-5.5909999999999996E-3</v>
      </c>
      <c r="AG117">
        <v>-0.11983199999999999</v>
      </c>
      <c r="AH117" t="s">
        <v>195</v>
      </c>
      <c r="AI117">
        <v>6757.95664383843</v>
      </c>
      <c r="AJ117">
        <f t="shared" si="64"/>
        <v>8.5705600069485161E-2</v>
      </c>
      <c r="AK117">
        <f t="shared" si="64"/>
        <v>1.2423448132028118E-2</v>
      </c>
      <c r="AT117" t="str">
        <f t="shared" si="65"/>
        <v>C6</v>
      </c>
      <c r="AU117" t="s">
        <v>239</v>
      </c>
      <c r="AV117">
        <v>5997.9629875483497</v>
      </c>
      <c r="AW117">
        <v>-6.8372000000000002E-2</v>
      </c>
      <c r="AX117">
        <v>-0.107345</v>
      </c>
      <c r="AY117">
        <v>-2.6110999999999999E-2</v>
      </c>
      <c r="BB117" t="str">
        <f t="shared" si="66"/>
        <v>C6</v>
      </c>
      <c r="BC117" t="s">
        <v>239</v>
      </c>
      <c r="BD117">
        <v>5997.9629875483497</v>
      </c>
      <c r="BE117">
        <v>-6.8372000000000002E-2</v>
      </c>
      <c r="BF117">
        <v>-0.107345</v>
      </c>
      <c r="BG117">
        <v>-2.6110999999999999E-2</v>
      </c>
      <c r="BH117">
        <f t="shared" si="49"/>
        <v>8.69917518849104</v>
      </c>
      <c r="BI117">
        <f t="shared" si="50"/>
        <v>-6.399643569842714E-2</v>
      </c>
      <c r="BJ117">
        <f t="shared" si="50"/>
        <v>-9.6939074994694507E-2</v>
      </c>
      <c r="BK117">
        <f t="shared" si="50"/>
        <v>-2.5446564747868407E-2</v>
      </c>
      <c r="CS117" t="s">
        <v>236</v>
      </c>
      <c r="CT117" t="s">
        <v>247</v>
      </c>
      <c r="CU117">
        <v>62746.015817739302</v>
      </c>
      <c r="CV117">
        <v>-2.7314000000000001E-2</v>
      </c>
      <c r="CW117">
        <v>-6.1984999999999998E-2</v>
      </c>
      <c r="CX117">
        <v>9.6570000000000007E-3</v>
      </c>
      <c r="DB117" t="s">
        <v>236</v>
      </c>
      <c r="DC117" t="s">
        <v>247</v>
      </c>
      <c r="DD117">
        <f t="shared" si="52"/>
        <v>11.046850362033874</v>
      </c>
      <c r="DE117">
        <f t="shared" si="53"/>
        <v>-2.6587781340466497E-2</v>
      </c>
      <c r="DF117">
        <f t="shared" si="53"/>
        <v>-5.8367114413103764E-2</v>
      </c>
      <c r="DG117">
        <f t="shared" si="53"/>
        <v>9.7511670199112842E-3</v>
      </c>
    </row>
    <row r="118" spans="2:111" x14ac:dyDescent="0.2">
      <c r="B118" t="s">
        <v>230</v>
      </c>
      <c r="C118" t="s">
        <v>251</v>
      </c>
      <c r="D118">
        <v>71950.812233080404</v>
      </c>
      <c r="E118">
        <v>9.6113000000000004E-2</v>
      </c>
      <c r="F118">
        <v>-7.7479000000000006E-2</v>
      </c>
      <c r="G118">
        <v>0.16420000000000001</v>
      </c>
      <c r="J118" t="s">
        <v>230</v>
      </c>
      <c r="K118" t="s">
        <v>251</v>
      </c>
      <c r="L118">
        <v>71950.812233080404</v>
      </c>
      <c r="M118">
        <v>9.6113000000000004E-2</v>
      </c>
      <c r="N118">
        <v>-7.7479000000000006E-2</v>
      </c>
      <c r="O118">
        <v>0.16420000000000001</v>
      </c>
      <c r="P118">
        <f t="shared" si="47"/>
        <v>11.183738001106283</v>
      </c>
      <c r="Q118">
        <f t="shared" si="48"/>
        <v>0.10633298188822275</v>
      </c>
      <c r="R118">
        <f t="shared" si="48"/>
        <v>-7.1907665949870025E-2</v>
      </c>
      <c r="S118">
        <f t="shared" si="48"/>
        <v>0.19645848289064372</v>
      </c>
      <c r="AC118" t="s">
        <v>246</v>
      </c>
      <c r="AD118" t="s">
        <v>252</v>
      </c>
      <c r="AE118">
        <v>5657.8872381835199</v>
      </c>
      <c r="AF118">
        <v>7.1263999999999994E-2</v>
      </c>
      <c r="AG118">
        <v>-6.5486000000000003E-2</v>
      </c>
      <c r="AH118" t="s">
        <v>195</v>
      </c>
      <c r="AI118">
        <v>2372.21773874153</v>
      </c>
      <c r="AJ118">
        <f>IF(AF129="NA","",AF129/(1-AF129))</f>
        <v>0.14241714905230785</v>
      </c>
      <c r="AK118">
        <f>IF(AG129="NA","",AG129/(1-AG129))</f>
        <v>-8.7608722825566296E-2</v>
      </c>
      <c r="AT118" t="str">
        <f t="shared" si="65"/>
        <v>C6</v>
      </c>
      <c r="AU118" t="s">
        <v>243</v>
      </c>
      <c r="AV118">
        <v>65249.757240927698</v>
      </c>
      <c r="AW118">
        <v>-1.2970000000000001E-2</v>
      </c>
      <c r="AX118">
        <v>-0.111563</v>
      </c>
      <c r="AY118">
        <v>8.6553000000000005E-2</v>
      </c>
      <c r="BB118" t="str">
        <f t="shared" si="66"/>
        <v>C6</v>
      </c>
      <c r="BC118" t="s">
        <v>243</v>
      </c>
      <c r="BD118">
        <v>65249.757240927698</v>
      </c>
      <c r="BE118">
        <v>-1.2970000000000001E-2</v>
      </c>
      <c r="BF118">
        <v>-0.111563</v>
      </c>
      <c r="BG118">
        <v>8.6553000000000005E-2</v>
      </c>
      <c r="BH118">
        <f t="shared" si="49"/>
        <v>11.085977604732467</v>
      </c>
      <c r="BI118">
        <f t="shared" si="50"/>
        <v>-1.2803932989130972E-2</v>
      </c>
      <c r="BJ118">
        <f t="shared" si="50"/>
        <v>-0.10036588119611753</v>
      </c>
      <c r="BK118">
        <f t="shared" si="50"/>
        <v>9.475426598368597E-2</v>
      </c>
      <c r="CS118" t="s">
        <v>236</v>
      </c>
      <c r="CT118" t="s">
        <v>250</v>
      </c>
      <c r="CU118">
        <v>66605.9939945347</v>
      </c>
      <c r="CV118">
        <v>6.9870000000000002E-2</v>
      </c>
      <c r="CW118">
        <v>-6.0594000000000002E-2</v>
      </c>
      <c r="CX118">
        <v>0.207453</v>
      </c>
      <c r="DB118" t="s">
        <v>236</v>
      </c>
      <c r="DC118" t="s">
        <v>250</v>
      </c>
      <c r="DD118">
        <f t="shared" si="52"/>
        <v>11.10654985239667</v>
      </c>
      <c r="DE118">
        <f t="shared" si="53"/>
        <v>7.5118531818132953E-2</v>
      </c>
      <c r="DF118">
        <f t="shared" si="53"/>
        <v>-5.7132135388282414E-2</v>
      </c>
      <c r="DG118">
        <f t="shared" si="53"/>
        <v>0.26175482337325107</v>
      </c>
    </row>
    <row r="119" spans="2:111" x14ac:dyDescent="0.2">
      <c r="B119" t="s">
        <v>230</v>
      </c>
      <c r="C119" t="s">
        <v>252</v>
      </c>
      <c r="D119">
        <v>72313.778949796193</v>
      </c>
      <c r="E119">
        <v>0.222881</v>
      </c>
      <c r="F119">
        <v>-0.126972</v>
      </c>
      <c r="G119">
        <v>0.163165</v>
      </c>
      <c r="J119" t="s">
        <v>230</v>
      </c>
      <c r="K119" t="s">
        <v>252</v>
      </c>
      <c r="L119">
        <v>72313.778949796193</v>
      </c>
      <c r="M119">
        <v>0.222881</v>
      </c>
      <c r="N119">
        <v>-0.126972</v>
      </c>
      <c r="O119">
        <v>0.163165</v>
      </c>
      <c r="P119">
        <f t="shared" si="47"/>
        <v>11.188769970207234</v>
      </c>
      <c r="Q119">
        <f t="shared" si="48"/>
        <v>0.28680420887920638</v>
      </c>
      <c r="R119">
        <f t="shared" si="48"/>
        <v>-0.11266650812974945</v>
      </c>
      <c r="S119">
        <f t="shared" si="48"/>
        <v>0.19497869950468133</v>
      </c>
      <c r="AC119" t="s">
        <v>246</v>
      </c>
      <c r="AD119" t="s">
        <v>253</v>
      </c>
      <c r="AE119">
        <v>6344.8468854654002</v>
      </c>
      <c r="AF119">
        <v>0.27180399999999999</v>
      </c>
      <c r="AG119">
        <v>-0.285993</v>
      </c>
      <c r="AH119" t="s">
        <v>195</v>
      </c>
      <c r="AI119">
        <v>2870.4071139822599</v>
      </c>
      <c r="AJ119">
        <f>IF(AF130="NA","",AF130/(1-AF130))</f>
        <v>0.15440381969135861</v>
      </c>
      <c r="AK119">
        <f>IF(AG130="NA","",AG130/(1-AG130))</f>
        <v>-3.7823171142392545E-2</v>
      </c>
      <c r="AT119" t="str">
        <f t="shared" si="65"/>
        <v>C6</v>
      </c>
      <c r="AU119" t="s">
        <v>244</v>
      </c>
      <c r="AV119">
        <v>65508.566477980501</v>
      </c>
      <c r="AW119">
        <v>8.6957000000000007E-2</v>
      </c>
      <c r="AX119">
        <v>-9.1184000000000001E-2</v>
      </c>
      <c r="AY119">
        <v>0.25755499999999998</v>
      </c>
      <c r="BB119" t="str">
        <f t="shared" si="66"/>
        <v>C6</v>
      </c>
      <c r="BC119" t="s">
        <v>244</v>
      </c>
      <c r="BD119">
        <v>65508.566477980501</v>
      </c>
      <c r="BE119">
        <v>8.6957000000000007E-2</v>
      </c>
      <c r="BF119">
        <v>-9.1184000000000001E-2</v>
      </c>
      <c r="BG119">
        <v>0.25755499999999998</v>
      </c>
      <c r="BH119">
        <f t="shared" si="49"/>
        <v>11.089936198994977</v>
      </c>
      <c r="BI119">
        <f t="shared" si="50"/>
        <v>9.5238668934540874E-2</v>
      </c>
      <c r="BJ119">
        <f t="shared" si="50"/>
        <v>-8.3564275135999067E-2</v>
      </c>
      <c r="BK119">
        <f t="shared" si="50"/>
        <v>0.3469011172544767</v>
      </c>
      <c r="CS119" t="s">
        <v>236</v>
      </c>
      <c r="CT119" t="s">
        <v>251</v>
      </c>
      <c r="CU119">
        <v>66955.672993406595</v>
      </c>
      <c r="CV119">
        <v>-3.5177E-2</v>
      </c>
      <c r="CW119">
        <v>-8.8169999999999998E-2</v>
      </c>
      <c r="CX119">
        <v>1.7309999999999999E-2</v>
      </c>
      <c r="DB119" t="s">
        <v>236</v>
      </c>
      <c r="DC119" t="s">
        <v>251</v>
      </c>
      <c r="DD119">
        <f t="shared" si="52"/>
        <v>11.111786082307821</v>
      </c>
      <c r="DE119">
        <f t="shared" si="53"/>
        <v>-3.3981628262606298E-2</v>
      </c>
      <c r="DF119">
        <f t="shared" si="53"/>
        <v>-8.1025942637639334E-2</v>
      </c>
      <c r="DG119">
        <f t="shared" si="53"/>
        <v>1.761491416418199E-2</v>
      </c>
    </row>
    <row r="120" spans="2:111" x14ac:dyDescent="0.2">
      <c r="B120" t="s">
        <v>230</v>
      </c>
      <c r="C120" t="s">
        <v>253</v>
      </c>
      <c r="D120">
        <v>73053.199300235894</v>
      </c>
      <c r="E120">
        <v>2.2617000000000002E-2</v>
      </c>
      <c r="F120">
        <v>-9.2251E-2</v>
      </c>
      <c r="G120">
        <v>0.12701999999999999</v>
      </c>
      <c r="J120" t="s">
        <v>230</v>
      </c>
      <c r="K120" t="s">
        <v>253</v>
      </c>
      <c r="L120">
        <v>73053.199300235894</v>
      </c>
      <c r="M120">
        <v>2.2617000000000002E-2</v>
      </c>
      <c r="N120">
        <v>-9.2251E-2</v>
      </c>
      <c r="O120">
        <v>0.12701999999999999</v>
      </c>
      <c r="P120">
        <f t="shared" si="47"/>
        <v>11.198943212253173</v>
      </c>
      <c r="Q120">
        <f t="shared" si="48"/>
        <v>2.3140365649903877E-2</v>
      </c>
      <c r="R120">
        <f t="shared" si="48"/>
        <v>-8.4459524413344547E-2</v>
      </c>
      <c r="S120">
        <f t="shared" si="48"/>
        <v>0.14550161515727736</v>
      </c>
      <c r="AC120" t="s">
        <v>246</v>
      </c>
      <c r="AD120" t="s">
        <v>254</v>
      </c>
      <c r="AE120">
        <v>7257.9767153112298</v>
      </c>
      <c r="AF120">
        <v>-1.619E-3</v>
      </c>
      <c r="AG120">
        <v>-7.5707999999999998E-2</v>
      </c>
      <c r="AH120" t="s">
        <v>195</v>
      </c>
      <c r="AI120">
        <v>3368.1273728883798</v>
      </c>
      <c r="AJ120">
        <f t="shared" ref="AJ120:AK120" si="67">IF(AF131="NA","",AF131/(1-AF131))</f>
        <v>3.2462691960625997E-2</v>
      </c>
      <c r="AK120">
        <f t="shared" si="67"/>
        <v>-0.16498620139697809</v>
      </c>
      <c r="AT120" t="str">
        <f t="shared" si="65"/>
        <v>C6</v>
      </c>
      <c r="AU120" t="s">
        <v>246</v>
      </c>
      <c r="AV120">
        <v>66019.677142500397</v>
      </c>
      <c r="AW120">
        <v>8.1143000000000007E-2</v>
      </c>
      <c r="AX120">
        <v>-7.0989999999999998E-2</v>
      </c>
      <c r="AY120">
        <v>0.21768299999999999</v>
      </c>
      <c r="BB120" t="str">
        <f t="shared" si="66"/>
        <v>C6</v>
      </c>
      <c r="BC120" t="s">
        <v>246</v>
      </c>
      <c r="BD120">
        <v>66019.677142500397</v>
      </c>
      <c r="BE120">
        <v>8.1143000000000007E-2</v>
      </c>
      <c r="BF120">
        <v>-7.0989999999999998E-2</v>
      </c>
      <c r="BG120">
        <v>0.21768299999999999</v>
      </c>
      <c r="BH120">
        <f t="shared" si="49"/>
        <v>11.097708115096838</v>
      </c>
      <c r="BI120">
        <f t="shared" si="50"/>
        <v>8.8308626913654681E-2</v>
      </c>
      <c r="BJ120">
        <f t="shared" si="50"/>
        <v>-6.6284465774657089E-2</v>
      </c>
      <c r="BK120">
        <f t="shared" si="50"/>
        <v>0.2782542115280634</v>
      </c>
      <c r="CS120" t="s">
        <v>236</v>
      </c>
      <c r="CT120" t="s">
        <v>252</v>
      </c>
      <c r="CU120">
        <v>67320.753865357095</v>
      </c>
      <c r="CV120">
        <v>4.3199000000000001E-2</v>
      </c>
      <c r="CW120">
        <v>-4.9645000000000002E-2</v>
      </c>
      <c r="CX120">
        <v>0.155829</v>
      </c>
      <c r="DB120" t="s">
        <v>236</v>
      </c>
      <c r="DC120" t="s">
        <v>252</v>
      </c>
      <c r="DD120">
        <f t="shared" si="52"/>
        <v>11.11722384647967</v>
      </c>
      <c r="DE120">
        <f t="shared" si="53"/>
        <v>4.5149409333811313E-2</v>
      </c>
      <c r="DF120">
        <f t="shared" si="53"/>
        <v>-4.7296943252242429E-2</v>
      </c>
      <c r="DG120">
        <f t="shared" si="53"/>
        <v>0.18459411659486052</v>
      </c>
    </row>
    <row r="121" spans="2:111" x14ac:dyDescent="0.2">
      <c r="B121" t="s">
        <v>230</v>
      </c>
      <c r="C121" t="s">
        <v>254</v>
      </c>
      <c r="D121">
        <v>74024.921127955196</v>
      </c>
      <c r="E121">
        <v>0.23181099999999999</v>
      </c>
      <c r="F121">
        <v>-6.0206999999999997E-2</v>
      </c>
      <c r="G121">
        <v>7.8284999999999993E-2</v>
      </c>
      <c r="J121" t="s">
        <v>230</v>
      </c>
      <c r="K121" t="s">
        <v>254</v>
      </c>
      <c r="L121">
        <v>74024.921127955196</v>
      </c>
      <c r="M121">
        <v>0.23181099999999999</v>
      </c>
      <c r="N121">
        <v>-6.0206999999999997E-2</v>
      </c>
      <c r="O121">
        <v>7.8284999999999993E-2</v>
      </c>
      <c r="P121">
        <f t="shared" si="47"/>
        <v>11.212157087490739</v>
      </c>
      <c r="Q121">
        <f t="shared" si="48"/>
        <v>0.30176297760056442</v>
      </c>
      <c r="R121">
        <f t="shared" si="48"/>
        <v>-5.678796687816625E-2</v>
      </c>
      <c r="S121">
        <f t="shared" si="48"/>
        <v>8.4934063132313123E-2</v>
      </c>
      <c r="AC121" t="s">
        <v>247</v>
      </c>
      <c r="AD121" t="s">
        <v>248</v>
      </c>
      <c r="AE121">
        <v>2055.8409471552</v>
      </c>
      <c r="AF121">
        <v>0.12565699999999999</v>
      </c>
      <c r="AG121">
        <v>6.7810999999999996E-2</v>
      </c>
      <c r="AH121" t="s">
        <v>195</v>
      </c>
      <c r="AI121">
        <v>4756.86157040542</v>
      </c>
      <c r="AJ121">
        <f t="shared" ref="AJ121:AK124" si="68">IF(AF133="NA","",AF133/(1-AF133))</f>
        <v>0.14534942320203045</v>
      </c>
      <c r="AK121">
        <f t="shared" si="68"/>
        <v>-6.0848560891292279E-2</v>
      </c>
      <c r="AT121" t="str">
        <f t="shared" si="65"/>
        <v>C6</v>
      </c>
      <c r="AU121" t="s">
        <v>247</v>
      </c>
      <c r="AV121">
        <v>66738.582499180993</v>
      </c>
      <c r="AW121">
        <v>0.12670899999999999</v>
      </c>
      <c r="AX121">
        <v>-1.158E-3</v>
      </c>
      <c r="AY121">
        <v>0.244278</v>
      </c>
      <c r="BB121" t="str">
        <f t="shared" si="66"/>
        <v>C6</v>
      </c>
      <c r="BC121" t="s">
        <v>247</v>
      </c>
      <c r="BD121">
        <v>66738.582499180993</v>
      </c>
      <c r="BE121">
        <v>0.12670899999999999</v>
      </c>
      <c r="BF121">
        <v>-1.158E-3</v>
      </c>
      <c r="BG121">
        <v>0.244278</v>
      </c>
      <c r="BH121">
        <f t="shared" si="49"/>
        <v>11.10853851293059</v>
      </c>
      <c r="BI121">
        <f t="shared" si="50"/>
        <v>0.14509367438803331</v>
      </c>
      <c r="BJ121">
        <f t="shared" si="50"/>
        <v>-1.1566605870402074E-3</v>
      </c>
      <c r="BK121">
        <f t="shared" si="50"/>
        <v>0.32323791023683313</v>
      </c>
      <c r="CS121" t="s">
        <v>236</v>
      </c>
      <c r="CT121" t="s">
        <v>255</v>
      </c>
      <c r="CU121">
        <v>45532.760469797999</v>
      </c>
      <c r="CV121">
        <v>-2.7664000000000001E-2</v>
      </c>
      <c r="CW121">
        <v>-5.9507999999999998E-2</v>
      </c>
      <c r="CX121">
        <v>7.0229999999999997E-3</v>
      </c>
      <c r="DB121" t="s">
        <v>236</v>
      </c>
      <c r="DC121" t="s">
        <v>255</v>
      </c>
      <c r="DD121">
        <f t="shared" si="52"/>
        <v>10.726187356181192</v>
      </c>
      <c r="DE121">
        <f t="shared" si="53"/>
        <v>-2.6919304364072309E-2</v>
      </c>
      <c r="DF121">
        <f t="shared" si="53"/>
        <v>-5.6165692000437945E-2</v>
      </c>
      <c r="DG121">
        <f t="shared" si="53"/>
        <v>7.0726713710388056E-3</v>
      </c>
    </row>
    <row r="122" spans="2:111" x14ac:dyDescent="0.2">
      <c r="B122" t="s">
        <v>230</v>
      </c>
      <c r="C122" t="s">
        <v>255</v>
      </c>
      <c r="D122">
        <v>40563.483590539901</v>
      </c>
      <c r="E122">
        <v>1.5102000000000001E-2</v>
      </c>
      <c r="F122">
        <v>-5.2186000000000003E-2</v>
      </c>
      <c r="G122">
        <v>0.36214200000000002</v>
      </c>
      <c r="J122" t="s">
        <v>230</v>
      </c>
      <c r="K122" t="s">
        <v>255</v>
      </c>
      <c r="L122">
        <v>40563.483590539901</v>
      </c>
      <c r="M122">
        <v>1.5102000000000001E-2</v>
      </c>
      <c r="N122">
        <v>-5.2186000000000003E-2</v>
      </c>
      <c r="O122">
        <v>0.36214200000000002</v>
      </c>
      <c r="P122">
        <f t="shared" si="47"/>
        <v>10.610623521917686</v>
      </c>
      <c r="Q122">
        <f t="shared" si="48"/>
        <v>1.5333567536942911E-2</v>
      </c>
      <c r="R122">
        <f t="shared" si="48"/>
        <v>-4.9597694704168277E-2</v>
      </c>
      <c r="S122">
        <f t="shared" si="48"/>
        <v>0.56774705341941312</v>
      </c>
      <c r="AC122" t="s">
        <v>247</v>
      </c>
      <c r="AD122" t="s">
        <v>249</v>
      </c>
      <c r="AE122">
        <v>2447.0034736387202</v>
      </c>
      <c r="AF122">
        <v>0.24185899999999999</v>
      </c>
      <c r="AG122">
        <v>2.5172E-2</v>
      </c>
      <c r="AH122" t="s">
        <v>195</v>
      </c>
      <c r="AI122">
        <v>1915.0093994547301</v>
      </c>
      <c r="AJ122">
        <f t="shared" si="68"/>
        <v>-8.0098576636527627E-2</v>
      </c>
      <c r="AK122">
        <f t="shared" si="68"/>
        <v>-0.21977526406706188</v>
      </c>
      <c r="AT122" t="str">
        <f t="shared" si="65"/>
        <v>C6</v>
      </c>
      <c r="AU122" t="s">
        <v>250</v>
      </c>
      <c r="AV122">
        <v>70591.845570150603</v>
      </c>
      <c r="AW122">
        <v>0.118932</v>
      </c>
      <c r="AX122">
        <v>-4.5280000000000001E-2</v>
      </c>
      <c r="AY122">
        <v>0.276754</v>
      </c>
      <c r="BB122" t="str">
        <f t="shared" si="66"/>
        <v>C6</v>
      </c>
      <c r="BC122" t="s">
        <v>250</v>
      </c>
      <c r="BD122">
        <v>70591.845570150603</v>
      </c>
      <c r="BE122">
        <v>0.118932</v>
      </c>
      <c r="BF122">
        <v>-4.5280000000000001E-2</v>
      </c>
      <c r="BG122">
        <v>0.276754</v>
      </c>
      <c r="BH122">
        <f t="shared" si="49"/>
        <v>11.164669914971256</v>
      </c>
      <c r="BI122">
        <f t="shared" si="50"/>
        <v>0.13498617586837791</v>
      </c>
      <c r="BJ122">
        <f t="shared" si="50"/>
        <v>-4.3318536660033678E-2</v>
      </c>
      <c r="BK122">
        <f t="shared" si="50"/>
        <v>0.38265541738219083</v>
      </c>
      <c r="CS122" t="s">
        <v>236</v>
      </c>
      <c r="CT122" t="s">
        <v>256</v>
      </c>
      <c r="CU122">
        <v>45128.261832248703</v>
      </c>
      <c r="CV122">
        <v>-3.4859000000000001E-2</v>
      </c>
      <c r="CW122">
        <v>-5.2241000000000003E-2</v>
      </c>
      <c r="CX122">
        <v>-1.7299999999999999E-2</v>
      </c>
      <c r="DB122" t="s">
        <v>236</v>
      </c>
      <c r="DC122" t="s">
        <v>256</v>
      </c>
      <c r="DD122">
        <f t="shared" si="52"/>
        <v>10.717263977393955</v>
      </c>
      <c r="DE122">
        <f t="shared" si="53"/>
        <v>-3.3684782178055178E-2</v>
      </c>
      <c r="DF122">
        <f t="shared" si="53"/>
        <v>-4.9647371657253428E-2</v>
      </c>
      <c r="DG122">
        <f t="shared" si="53"/>
        <v>-1.700579966578197E-2</v>
      </c>
    </row>
    <row r="123" spans="2:111" x14ac:dyDescent="0.2">
      <c r="B123" t="s">
        <v>230</v>
      </c>
      <c r="C123" t="s">
        <v>256</v>
      </c>
      <c r="D123">
        <v>40161.830697815501</v>
      </c>
      <c r="E123">
        <v>0.100761</v>
      </c>
      <c r="F123">
        <v>-3.4909999999999997E-2</v>
      </c>
      <c r="G123">
        <v>0.19899500000000001</v>
      </c>
      <c r="J123" t="s">
        <v>230</v>
      </c>
      <c r="K123" t="s">
        <v>256</v>
      </c>
      <c r="L123">
        <v>40161.830697815501</v>
      </c>
      <c r="M123">
        <v>0.100761</v>
      </c>
      <c r="N123">
        <v>-3.4909999999999997E-2</v>
      </c>
      <c r="O123">
        <v>0.19899500000000001</v>
      </c>
      <c r="P123">
        <f t="shared" si="47"/>
        <v>10.600672338431609</v>
      </c>
      <c r="Q123">
        <f t="shared" si="48"/>
        <v>0.11205141236089627</v>
      </c>
      <c r="R123">
        <f t="shared" si="48"/>
        <v>-3.3732401851368714E-2</v>
      </c>
      <c r="S123">
        <f t="shared" si="48"/>
        <v>0.24843165772997675</v>
      </c>
      <c r="AC123" t="s">
        <v>247</v>
      </c>
      <c r="AD123" t="s">
        <v>250</v>
      </c>
      <c r="AE123">
        <v>4293.5706585544804</v>
      </c>
      <c r="AF123">
        <v>0.19039500000000001</v>
      </c>
      <c r="AG123">
        <v>4.3070000000000001E-3</v>
      </c>
      <c r="AH123" t="s">
        <v>195</v>
      </c>
      <c r="AI123">
        <v>2411.6428010797899</v>
      </c>
      <c r="AJ123">
        <f t="shared" si="68"/>
        <v>0.11634054638171702</v>
      </c>
      <c r="AK123">
        <f t="shared" si="68"/>
        <v>-0.15600988481222908</v>
      </c>
      <c r="AT123" t="str">
        <f t="shared" si="65"/>
        <v>C6</v>
      </c>
      <c r="AU123" t="s">
        <v>251</v>
      </c>
      <c r="AV123">
        <v>70939.929017443996</v>
      </c>
      <c r="AW123">
        <v>3.8911000000000001E-2</v>
      </c>
      <c r="AX123">
        <v>-3.6344000000000001E-2</v>
      </c>
      <c r="AY123">
        <v>0.114526</v>
      </c>
      <c r="BB123" t="str">
        <f t="shared" si="66"/>
        <v>C6</v>
      </c>
      <c r="BC123" t="s">
        <v>251</v>
      </c>
      <c r="BD123">
        <v>70939.929017443996</v>
      </c>
      <c r="BE123">
        <v>3.8911000000000001E-2</v>
      </c>
      <c r="BF123">
        <v>-3.6344000000000001E-2</v>
      </c>
      <c r="BG123">
        <v>0.114526</v>
      </c>
      <c r="BH123">
        <f t="shared" si="49"/>
        <v>11.169588727727225</v>
      </c>
      <c r="BI123">
        <f t="shared" si="50"/>
        <v>4.0486364946430563E-2</v>
      </c>
      <c r="BJ123">
        <f t="shared" si="50"/>
        <v>-3.506943640335642E-2</v>
      </c>
      <c r="BK123">
        <f t="shared" si="50"/>
        <v>0.12933863670757131</v>
      </c>
      <c r="CS123" t="s">
        <v>236</v>
      </c>
      <c r="CT123" t="s">
        <v>257</v>
      </c>
      <c r="CU123">
        <v>44669.951119292702</v>
      </c>
      <c r="CV123">
        <v>5.525E-2</v>
      </c>
      <c r="CW123">
        <v>-1.2303E-2</v>
      </c>
      <c r="CX123">
        <v>0.126778</v>
      </c>
      <c r="DB123" t="s">
        <v>236</v>
      </c>
      <c r="DC123" t="s">
        <v>257</v>
      </c>
      <c r="DD123">
        <f t="shared" si="52"/>
        <v>10.707056320083034</v>
      </c>
      <c r="DE123">
        <f t="shared" si="53"/>
        <v>5.8481079650701248E-2</v>
      </c>
      <c r="DF123">
        <f t="shared" si="53"/>
        <v>-1.2153475787387768E-2</v>
      </c>
      <c r="DG123">
        <f t="shared" si="53"/>
        <v>0.14518415706429752</v>
      </c>
    </row>
    <row r="124" spans="2:111" x14ac:dyDescent="0.2">
      <c r="B124" t="s">
        <v>230</v>
      </c>
      <c r="C124" t="s">
        <v>257</v>
      </c>
      <c r="D124">
        <v>39697.955035492603</v>
      </c>
      <c r="E124">
        <v>0.18712100000000001</v>
      </c>
      <c r="F124">
        <v>4.6884000000000002E-2</v>
      </c>
      <c r="G124">
        <v>0.33989900000000001</v>
      </c>
      <c r="J124" t="s">
        <v>230</v>
      </c>
      <c r="K124" t="s">
        <v>257</v>
      </c>
      <c r="L124">
        <v>39697.955035492603</v>
      </c>
      <c r="M124">
        <v>0.18712100000000001</v>
      </c>
      <c r="N124">
        <v>4.6884000000000002E-2</v>
      </c>
      <c r="O124">
        <v>0.33989900000000001</v>
      </c>
      <c r="P124">
        <f t="shared" si="47"/>
        <v>10.589054954907581</v>
      </c>
      <c r="Q124">
        <f t="shared" si="48"/>
        <v>0.23019539193410091</v>
      </c>
      <c r="R124">
        <f t="shared" si="48"/>
        <v>4.9190234976645028E-2</v>
      </c>
      <c r="S124">
        <f t="shared" si="48"/>
        <v>0.51491968653281839</v>
      </c>
      <c r="AC124" t="s">
        <v>247</v>
      </c>
      <c r="AD124" t="s">
        <v>251</v>
      </c>
      <c r="AE124">
        <v>4765.9862567993196</v>
      </c>
      <c r="AF124">
        <v>-4.2167999999999997E-2</v>
      </c>
      <c r="AG124">
        <v>-0.10781499999999999</v>
      </c>
      <c r="AH124" t="s">
        <v>195</v>
      </c>
      <c r="AI124">
        <v>2908.8186605562</v>
      </c>
      <c r="AJ124">
        <f t="shared" si="68"/>
        <v>8.3115117916989743E-3</v>
      </c>
      <c r="AK124">
        <f t="shared" si="68"/>
        <v>-0.17577028388119881</v>
      </c>
      <c r="AT124" t="str">
        <f t="shared" si="65"/>
        <v>C6</v>
      </c>
      <c r="AU124" t="s">
        <v>252</v>
      </c>
      <c r="AV124">
        <v>71303.412218490601</v>
      </c>
      <c r="AW124">
        <v>0.17255000000000001</v>
      </c>
      <c r="AX124">
        <v>5.5126000000000001E-2</v>
      </c>
      <c r="AY124">
        <v>0.30266500000000002</v>
      </c>
      <c r="BB124" t="str">
        <f t="shared" si="66"/>
        <v>C6</v>
      </c>
      <c r="BC124" t="s">
        <v>252</v>
      </c>
      <c r="BD124">
        <v>71303.412218490601</v>
      </c>
      <c r="BE124">
        <v>0.17255000000000001</v>
      </c>
      <c r="BF124">
        <v>5.5126000000000001E-2</v>
      </c>
      <c r="BG124">
        <v>0.30266500000000002</v>
      </c>
      <c r="BH124">
        <f t="shared" si="49"/>
        <v>11.174699462459099</v>
      </c>
      <c r="BI124">
        <f t="shared" si="50"/>
        <v>0.20853223759743791</v>
      </c>
      <c r="BJ124">
        <f t="shared" si="50"/>
        <v>5.8342170490456931E-2</v>
      </c>
      <c r="BK124">
        <f t="shared" si="50"/>
        <v>0.43403098940968116</v>
      </c>
      <c r="CS124" t="s">
        <v>236</v>
      </c>
      <c r="CT124" t="s">
        <v>259</v>
      </c>
      <c r="CU124">
        <v>43782.740766196897</v>
      </c>
      <c r="CV124">
        <v>-8.4449999999999994E-3</v>
      </c>
      <c r="CW124">
        <v>-4.1486000000000002E-2</v>
      </c>
      <c r="CX124">
        <v>1.8189E-2</v>
      </c>
      <c r="DB124" t="s">
        <v>236</v>
      </c>
      <c r="DC124" t="s">
        <v>259</v>
      </c>
      <c r="DD124">
        <f t="shared" si="52"/>
        <v>10.686994972273979</v>
      </c>
      <c r="DE124">
        <f t="shared" si="53"/>
        <v>-8.3742792120542007E-3</v>
      </c>
      <c r="DF124">
        <f t="shared" si="53"/>
        <v>-3.9833468716814251E-2</v>
      </c>
      <c r="DG124">
        <f t="shared" si="53"/>
        <v>1.8525968847364717E-2</v>
      </c>
    </row>
    <row r="125" spans="2:111" x14ac:dyDescent="0.2">
      <c r="B125" t="s">
        <v>230</v>
      </c>
      <c r="C125" t="s">
        <v>258</v>
      </c>
      <c r="D125">
        <v>39263.077439243003</v>
      </c>
      <c r="E125">
        <v>-2.1150000000000001E-3</v>
      </c>
      <c r="F125">
        <v>-0.21138599999999999</v>
      </c>
      <c r="G125">
        <v>-9.77E-4</v>
      </c>
      <c r="J125" t="s">
        <v>230</v>
      </c>
      <c r="K125" t="s">
        <v>258</v>
      </c>
      <c r="L125">
        <v>39263.077439243003</v>
      </c>
      <c r="M125">
        <v>-2.1150000000000001E-3</v>
      </c>
      <c r="N125">
        <v>-0.21138599999999999</v>
      </c>
      <c r="O125">
        <v>-9.77E-4</v>
      </c>
      <c r="P125">
        <f t="shared" si="47"/>
        <v>10.578039850882796</v>
      </c>
      <c r="Q125">
        <f t="shared" si="48"/>
        <v>-2.1105362159033643E-3</v>
      </c>
      <c r="R125">
        <f t="shared" si="48"/>
        <v>-0.17449929254589369</v>
      </c>
      <c r="S125">
        <f t="shared" si="48"/>
        <v>-9.7604640266459671E-4</v>
      </c>
      <c r="AC125" t="s">
        <v>247</v>
      </c>
      <c r="AD125" t="s">
        <v>252</v>
      </c>
      <c r="AE125">
        <v>5246.90384893796</v>
      </c>
      <c r="AF125">
        <v>9.2732999999999996E-2</v>
      </c>
      <c r="AG125">
        <v>-9.6309000000000006E-2</v>
      </c>
      <c r="AH125" t="s">
        <v>195</v>
      </c>
      <c r="AI125">
        <v>4324.5392818194996</v>
      </c>
      <c r="AJ125">
        <f t="shared" ref="AJ125:AK140" si="69">IF(AF138="NA","",AF138/(1-AF138))</f>
        <v>0.13899627092620898</v>
      </c>
      <c r="AK125">
        <f t="shared" si="69"/>
        <v>-0.27948076501850294</v>
      </c>
      <c r="AT125" t="str">
        <f t="shared" si="65"/>
        <v>C6</v>
      </c>
      <c r="AU125" t="s">
        <v>254</v>
      </c>
      <c r="AV125">
        <v>73014.382829686307</v>
      </c>
      <c r="AW125">
        <v>6.1159999999999999E-2</v>
      </c>
      <c r="AX125">
        <v>-0.14918000000000001</v>
      </c>
      <c r="AY125">
        <v>0.32694899999999999</v>
      </c>
      <c r="BB125" t="str">
        <f t="shared" si="66"/>
        <v>C6</v>
      </c>
      <c r="BC125" t="s">
        <v>254</v>
      </c>
      <c r="BD125">
        <v>73014.382829686307</v>
      </c>
      <c r="BE125">
        <v>6.1159999999999999E-2</v>
      </c>
      <c r="BF125">
        <v>-0.14918000000000001</v>
      </c>
      <c r="BG125">
        <v>0.32694899999999999</v>
      </c>
      <c r="BH125">
        <f t="shared" si="49"/>
        <v>11.198411725787835</v>
      </c>
      <c r="BI125">
        <f t="shared" si="50"/>
        <v>6.5144220527459412E-2</v>
      </c>
      <c r="BJ125">
        <f t="shared" si="50"/>
        <v>-0.12981430237212621</v>
      </c>
      <c r="BK125">
        <f t="shared" si="50"/>
        <v>0.4857715091426949</v>
      </c>
      <c r="CS125" t="s">
        <v>236</v>
      </c>
      <c r="CT125" t="s">
        <v>260</v>
      </c>
      <c r="CU125">
        <v>42904.2591125869</v>
      </c>
      <c r="CV125">
        <v>1.7736999999999999E-2</v>
      </c>
      <c r="CW125">
        <v>-9.3412999999999996E-2</v>
      </c>
      <c r="CX125">
        <v>0.131691</v>
      </c>
      <c r="DB125" t="s">
        <v>236</v>
      </c>
      <c r="DC125" t="s">
        <v>260</v>
      </c>
      <c r="DD125">
        <f t="shared" si="52"/>
        <v>10.666726380001855</v>
      </c>
      <c r="DE125">
        <f t="shared" si="53"/>
        <v>1.8057282011029633E-2</v>
      </c>
      <c r="DF125">
        <f t="shared" si="53"/>
        <v>-8.5432494400560444E-2</v>
      </c>
      <c r="DG125">
        <f t="shared" si="53"/>
        <v>0.15166375103793697</v>
      </c>
    </row>
    <row r="126" spans="2:111" x14ac:dyDescent="0.2">
      <c r="B126" t="s">
        <v>230</v>
      </c>
      <c r="C126" t="s">
        <v>259</v>
      </c>
      <c r="D126">
        <v>38807.658857498704</v>
      </c>
      <c r="E126">
        <v>0.12950999999999999</v>
      </c>
      <c r="F126">
        <v>-4.9533000000000001E-2</v>
      </c>
      <c r="G126">
        <v>-4.7418000000000002E-2</v>
      </c>
      <c r="J126" t="s">
        <v>230</v>
      </c>
      <c r="K126" t="s">
        <v>259</v>
      </c>
      <c r="L126">
        <v>38807.658857498704</v>
      </c>
      <c r="M126">
        <v>0.12950999999999999</v>
      </c>
      <c r="N126">
        <v>-4.9533000000000001E-2</v>
      </c>
      <c r="O126">
        <v>-4.7418000000000002E-2</v>
      </c>
      <c r="P126">
        <f t="shared" si="47"/>
        <v>10.566372899366387</v>
      </c>
      <c r="Q126">
        <f t="shared" si="48"/>
        <v>0.14877827430527632</v>
      </c>
      <c r="R126">
        <f t="shared" si="48"/>
        <v>-4.7195276375302159E-2</v>
      </c>
      <c r="S126">
        <f t="shared" si="48"/>
        <v>-4.5271324342335155E-2</v>
      </c>
      <c r="AC126" t="s">
        <v>247</v>
      </c>
      <c r="AD126" t="s">
        <v>253</v>
      </c>
      <c r="AE126">
        <v>5890.1689279680204</v>
      </c>
      <c r="AF126">
        <v>0.32226500000000002</v>
      </c>
      <c r="AG126">
        <v>1.4376E-2</v>
      </c>
      <c r="AH126" t="s">
        <v>195</v>
      </c>
      <c r="AI126">
        <v>501.91035056073503</v>
      </c>
      <c r="AJ126">
        <f t="shared" si="69"/>
        <v>0.18108097254931607</v>
      </c>
      <c r="AK126">
        <f t="shared" si="69"/>
        <v>-1.8686177802288817E-2</v>
      </c>
      <c r="AT126" t="str">
        <f t="shared" si="65"/>
        <v>C6</v>
      </c>
      <c r="AU126" t="s">
        <v>255</v>
      </c>
      <c r="AV126">
        <v>41566.840979319</v>
      </c>
      <c r="AW126">
        <v>0.130217</v>
      </c>
      <c r="AX126">
        <v>-3.3855000000000003E-2</v>
      </c>
      <c r="AY126">
        <v>0.28042600000000001</v>
      </c>
      <c r="BB126" t="str">
        <f t="shared" si="66"/>
        <v>C6</v>
      </c>
      <c r="BC126" t="s">
        <v>255</v>
      </c>
      <c r="BD126">
        <v>41566.840979319</v>
      </c>
      <c r="BE126">
        <v>0.130217</v>
      </c>
      <c r="BF126">
        <v>-3.3855000000000003E-2</v>
      </c>
      <c r="BG126">
        <v>0.28042600000000001</v>
      </c>
      <c r="BH126">
        <f t="shared" si="49"/>
        <v>10.635058036559444</v>
      </c>
      <c r="BI126">
        <f t="shared" si="50"/>
        <v>0.14971205461592144</v>
      </c>
      <c r="BJ126">
        <f t="shared" si="50"/>
        <v>-3.2746371589826427E-2</v>
      </c>
      <c r="BK126">
        <f t="shared" si="50"/>
        <v>0.38971113464355306</v>
      </c>
      <c r="CS126" t="s">
        <v>239</v>
      </c>
      <c r="CT126" t="s">
        <v>243</v>
      </c>
      <c r="CU126">
        <v>59268.967428157499</v>
      </c>
      <c r="CV126">
        <v>-2.8176E-2</v>
      </c>
      <c r="CW126">
        <v>-0.113013</v>
      </c>
      <c r="CX126">
        <v>4.2179000000000001E-2</v>
      </c>
      <c r="DB126" t="s">
        <v>239</v>
      </c>
      <c r="DC126" t="s">
        <v>243</v>
      </c>
      <c r="DD126">
        <f t="shared" si="52"/>
        <v>10.989841133137931</v>
      </c>
      <c r="DE126">
        <f t="shared" si="53"/>
        <v>-2.7403868598372263E-2</v>
      </c>
      <c r="DF126">
        <f t="shared" si="53"/>
        <v>-0.10153789758071109</v>
      </c>
      <c r="DG126">
        <f t="shared" si="53"/>
        <v>4.4036411813898418E-2</v>
      </c>
    </row>
    <row r="127" spans="2:111" x14ac:dyDescent="0.2">
      <c r="B127" t="s">
        <v>230</v>
      </c>
      <c r="C127" t="s">
        <v>260</v>
      </c>
      <c r="D127">
        <v>37930.543536838399</v>
      </c>
      <c r="E127">
        <v>8.5337999999999997E-2</v>
      </c>
      <c r="F127">
        <v>-2.6787999999999999E-2</v>
      </c>
      <c r="G127">
        <v>0.53097799999999995</v>
      </c>
      <c r="J127" t="s">
        <v>230</v>
      </c>
      <c r="K127" t="s">
        <v>260</v>
      </c>
      <c r="L127">
        <v>37930.543536838399</v>
      </c>
      <c r="M127">
        <v>8.5337999999999997E-2</v>
      </c>
      <c r="N127">
        <v>-2.6787999999999999E-2</v>
      </c>
      <c r="O127">
        <v>0.53097799999999995</v>
      </c>
      <c r="P127">
        <f t="shared" si="47"/>
        <v>10.543511964578647</v>
      </c>
      <c r="Q127">
        <f t="shared" si="48"/>
        <v>9.3300038702821372E-2</v>
      </c>
      <c r="R127">
        <f t="shared" si="48"/>
        <v>-2.6089124532035823E-2</v>
      </c>
      <c r="S127">
        <f t="shared" si="48"/>
        <v>1.1320961490079355</v>
      </c>
      <c r="AC127" t="s">
        <v>247</v>
      </c>
      <c r="AD127" t="s">
        <v>254</v>
      </c>
      <c r="AE127">
        <v>6757.95664383843</v>
      </c>
      <c r="AF127">
        <v>7.8939999999999996E-2</v>
      </c>
      <c r="AG127">
        <v>1.2271000000000001E-2</v>
      </c>
      <c r="AH127" t="s">
        <v>195</v>
      </c>
      <c r="AI127">
        <v>1000.27446233521</v>
      </c>
      <c r="AJ127">
        <f t="shared" si="69"/>
        <v>0.25636821639686158</v>
      </c>
      <c r="AK127">
        <f t="shared" si="69"/>
        <v>7.0086377372381492E-2</v>
      </c>
      <c r="AT127" t="str">
        <f t="shared" si="65"/>
        <v>C6</v>
      </c>
      <c r="AU127" t="s">
        <v>256</v>
      </c>
      <c r="AV127">
        <v>41164.44564184</v>
      </c>
      <c r="AW127">
        <v>1.1889E-2</v>
      </c>
      <c r="AX127">
        <v>-3.6573000000000001E-2</v>
      </c>
      <c r="AY127">
        <v>6.1834E-2</v>
      </c>
      <c r="BB127" t="str">
        <f t="shared" si="66"/>
        <v>C6</v>
      </c>
      <c r="BC127" t="s">
        <v>256</v>
      </c>
      <c r="BD127">
        <v>41164.44564184</v>
      </c>
      <c r="BE127">
        <v>1.1889E-2</v>
      </c>
      <c r="BF127">
        <v>-3.6573000000000001E-2</v>
      </c>
      <c r="BG127">
        <v>6.1834E-2</v>
      </c>
      <c r="BH127">
        <f t="shared" si="49"/>
        <v>10.625330192906516</v>
      </c>
      <c r="BI127">
        <f t="shared" si="50"/>
        <v>1.2032049030928712E-2</v>
      </c>
      <c r="BJ127">
        <f t="shared" si="50"/>
        <v>-3.5282609136066637E-2</v>
      </c>
      <c r="BK127">
        <f t="shared" si="50"/>
        <v>6.5909444597224795E-2</v>
      </c>
      <c r="CS127" t="s">
        <v>239</v>
      </c>
      <c r="CT127" t="s">
        <v>246</v>
      </c>
      <c r="CU127">
        <v>60031.081632767498</v>
      </c>
      <c r="CV127">
        <v>5.1959999999999999E-2</v>
      </c>
      <c r="CW127">
        <v>-8.1699999999999995E-2</v>
      </c>
      <c r="CX127">
        <v>0.187301</v>
      </c>
      <c r="DB127" t="s">
        <v>239</v>
      </c>
      <c r="DC127" t="s">
        <v>246</v>
      </c>
      <c r="DD127">
        <f t="shared" si="52"/>
        <v>11.002617734287252</v>
      </c>
      <c r="DE127">
        <f t="shared" si="53"/>
        <v>5.4807814016286233E-2</v>
      </c>
      <c r="DF127">
        <f t="shared" si="53"/>
        <v>-7.5529259498936852E-2</v>
      </c>
      <c r="DG127">
        <f t="shared" si="53"/>
        <v>0.23046786079470996</v>
      </c>
    </row>
    <row r="128" spans="2:111" x14ac:dyDescent="0.2">
      <c r="B128" t="s">
        <v>231</v>
      </c>
      <c r="C128" t="s">
        <v>232</v>
      </c>
      <c r="D128">
        <v>366.98910065559102</v>
      </c>
      <c r="E128">
        <v>-1.9498999999999999E-2</v>
      </c>
      <c r="F128">
        <v>-0.100026</v>
      </c>
      <c r="G128">
        <v>3.9508000000000001E-2</v>
      </c>
      <c r="J128" t="s">
        <v>231</v>
      </c>
      <c r="K128" t="s">
        <v>232</v>
      </c>
      <c r="L128">
        <v>366.98910065559102</v>
      </c>
      <c r="M128">
        <v>-1.9498999999999999E-2</v>
      </c>
      <c r="N128">
        <v>-0.100026</v>
      </c>
      <c r="O128">
        <v>3.9508000000000001E-2</v>
      </c>
      <c r="P128">
        <f t="shared" si="47"/>
        <v>5.9053321491274335</v>
      </c>
      <c r="Q128">
        <f t="shared" si="48"/>
        <v>-1.9126060937774338E-2</v>
      </c>
      <c r="R128">
        <f t="shared" si="48"/>
        <v>-9.0930578004519896E-2</v>
      </c>
      <c r="S128">
        <f t="shared" si="48"/>
        <v>4.1133085960112108E-2</v>
      </c>
      <c r="AC128" t="s">
        <v>248</v>
      </c>
      <c r="AD128" t="s">
        <v>249</v>
      </c>
      <c r="AE128">
        <v>461.34152208531998</v>
      </c>
      <c r="AF128" t="s">
        <v>195</v>
      </c>
      <c r="AG128" t="s">
        <v>195</v>
      </c>
      <c r="AH128" t="s">
        <v>195</v>
      </c>
      <c r="AI128">
        <v>1596.63552509644</v>
      </c>
      <c r="AJ128">
        <f t="shared" si="69"/>
        <v>0.24146184615308219</v>
      </c>
      <c r="AK128">
        <f t="shared" si="69"/>
        <v>-0.12636745334365385</v>
      </c>
      <c r="AT128" t="str">
        <f t="shared" si="65"/>
        <v>C6</v>
      </c>
      <c r="AU128" t="s">
        <v>257</v>
      </c>
      <c r="AV128">
        <v>40701.997125448201</v>
      </c>
      <c r="AW128">
        <v>0.105825</v>
      </c>
      <c r="AX128">
        <v>1.2049000000000001E-2</v>
      </c>
      <c r="AY128">
        <v>0.22146399999999999</v>
      </c>
      <c r="BB128" t="str">
        <f t="shared" si="66"/>
        <v>C6</v>
      </c>
      <c r="BC128" t="s">
        <v>257</v>
      </c>
      <c r="BD128">
        <v>40701.997125448201</v>
      </c>
      <c r="BE128">
        <v>0.105825</v>
      </c>
      <c r="BF128">
        <v>1.2049000000000001E-2</v>
      </c>
      <c r="BG128">
        <v>0.22146399999999999</v>
      </c>
      <c r="BH128">
        <f t="shared" si="49"/>
        <v>10.614032439648154</v>
      </c>
      <c r="BI128">
        <f t="shared" si="50"/>
        <v>0.11834931640898036</v>
      </c>
      <c r="BJ128">
        <f t="shared" si="50"/>
        <v>1.2195948989372955E-2</v>
      </c>
      <c r="BK128">
        <f t="shared" si="50"/>
        <v>0.28446211864319698</v>
      </c>
      <c r="CS128" t="s">
        <v>239</v>
      </c>
      <c r="CT128" t="s">
        <v>247</v>
      </c>
      <c r="CU128">
        <v>60753.000600793297</v>
      </c>
      <c r="CV128">
        <v>6.7643999999999996E-2</v>
      </c>
      <c r="CW128">
        <v>-2.1961000000000001E-2</v>
      </c>
      <c r="CX128">
        <v>0.16514200000000001</v>
      </c>
      <c r="DB128" t="s">
        <v>239</v>
      </c>
      <c r="DC128" t="s">
        <v>247</v>
      </c>
      <c r="DD128">
        <f t="shared" si="52"/>
        <v>11.014571752588671</v>
      </c>
      <c r="DE128">
        <f t="shared" si="53"/>
        <v>7.2551686265761139E-2</v>
      </c>
      <c r="DF128">
        <f t="shared" si="53"/>
        <v>-2.1489078350348009E-2</v>
      </c>
      <c r="DG128">
        <f t="shared" si="53"/>
        <v>0.19780848958745081</v>
      </c>
    </row>
    <row r="129" spans="2:111" x14ac:dyDescent="0.2">
      <c r="B129" t="s">
        <v>231</v>
      </c>
      <c r="C129" t="s">
        <v>233</v>
      </c>
      <c r="D129">
        <v>1373.6557064999899</v>
      </c>
      <c r="E129">
        <v>-1.3009E-2</v>
      </c>
      <c r="F129">
        <v>-0.10273699999999999</v>
      </c>
      <c r="G129" t="s">
        <v>195</v>
      </c>
      <c r="J129" t="s">
        <v>231</v>
      </c>
      <c r="K129" t="s">
        <v>233</v>
      </c>
      <c r="L129">
        <v>1373.6557064999899</v>
      </c>
      <c r="M129">
        <v>-1.3009E-2</v>
      </c>
      <c r="N129">
        <v>-0.10273699999999999</v>
      </c>
      <c r="O129" t="s">
        <v>195</v>
      </c>
      <c r="P129">
        <f t="shared" si="47"/>
        <v>7.2252308638715803</v>
      </c>
      <c r="Q129">
        <f t="shared" si="48"/>
        <v>-1.2841939212780932E-2</v>
      </c>
      <c r="R129">
        <f t="shared" si="48"/>
        <v>-9.3165460123311353E-2</v>
      </c>
      <c r="AC129" t="s">
        <v>248</v>
      </c>
      <c r="AD129" t="s">
        <v>250</v>
      </c>
      <c r="AE129">
        <v>2372.21773874153</v>
      </c>
      <c r="AF129">
        <v>0.124663</v>
      </c>
      <c r="AG129">
        <v>-9.6020999999999995E-2</v>
      </c>
      <c r="AH129" t="s">
        <v>195</v>
      </c>
      <c r="AI129">
        <v>2495.07695272109</v>
      </c>
      <c r="AJ129">
        <f t="shared" si="69"/>
        <v>0.33720766968831023</v>
      </c>
      <c r="AK129">
        <f t="shared" si="69"/>
        <v>-4.0852423359379816E-3</v>
      </c>
      <c r="AT129" t="str">
        <f t="shared" si="65"/>
        <v>C6</v>
      </c>
      <c r="AU129" t="s">
        <v>259</v>
      </c>
      <c r="AV129">
        <v>39812.4861067479</v>
      </c>
      <c r="AW129">
        <v>5.6741E-2</v>
      </c>
      <c r="AX129">
        <v>-3.9557000000000002E-2</v>
      </c>
      <c r="AY129">
        <v>0.154947</v>
      </c>
      <c r="BB129" t="str">
        <f t="shared" si="66"/>
        <v>C6</v>
      </c>
      <c r="BC129" t="s">
        <v>259</v>
      </c>
      <c r="BD129">
        <v>39812.4861067479</v>
      </c>
      <c r="BE129">
        <v>5.6741E-2</v>
      </c>
      <c r="BF129">
        <v>-3.9557000000000002E-2</v>
      </c>
      <c r="BG129">
        <v>0.154947</v>
      </c>
      <c r="BH129">
        <f t="shared" si="49"/>
        <v>10.591935863347372</v>
      </c>
      <c r="BI129">
        <f t="shared" si="50"/>
        <v>6.0154210031391167E-2</v>
      </c>
      <c r="BJ129">
        <f t="shared" si="50"/>
        <v>-3.8051785520178308E-2</v>
      </c>
      <c r="BK129">
        <f t="shared" si="50"/>
        <v>0.1833577302252048</v>
      </c>
      <c r="CS129" t="s">
        <v>239</v>
      </c>
      <c r="CT129" t="s">
        <v>250</v>
      </c>
      <c r="CU129">
        <v>64597.6078272253</v>
      </c>
      <c r="CV129">
        <v>0.171845</v>
      </c>
      <c r="CW129">
        <v>-2.4278999999999998E-2</v>
      </c>
      <c r="CX129">
        <v>0.38795600000000002</v>
      </c>
      <c r="DB129" t="s">
        <v>239</v>
      </c>
      <c r="DC129" t="s">
        <v>250</v>
      </c>
      <c r="DD129">
        <f t="shared" si="52"/>
        <v>11.075932658546737</v>
      </c>
      <c r="DE129">
        <f t="shared" si="53"/>
        <v>0.2075034262909721</v>
      </c>
      <c r="DF129">
        <f t="shared" si="53"/>
        <v>-2.3703502658943512E-2</v>
      </c>
      <c r="DG129">
        <f t="shared" si="53"/>
        <v>0.63386946036559466</v>
      </c>
    </row>
    <row r="130" spans="2:111" x14ac:dyDescent="0.2">
      <c r="B130" t="s">
        <v>231</v>
      </c>
      <c r="C130" t="s">
        <v>234</v>
      </c>
      <c r="D130">
        <v>1835.9155754010001</v>
      </c>
      <c r="E130">
        <v>9.8657999999999996E-2</v>
      </c>
      <c r="F130">
        <v>-2.998E-2</v>
      </c>
      <c r="G130" t="s">
        <v>195</v>
      </c>
      <c r="J130" t="s">
        <v>231</v>
      </c>
      <c r="K130" t="s">
        <v>234</v>
      </c>
      <c r="L130">
        <v>1835.9155754010001</v>
      </c>
      <c r="M130">
        <v>9.8657999999999996E-2</v>
      </c>
      <c r="N130">
        <v>-2.998E-2</v>
      </c>
      <c r="O130" t="s">
        <v>195</v>
      </c>
      <c r="P130">
        <f t="shared" si="47"/>
        <v>7.5152985872261313</v>
      </c>
      <c r="Q130">
        <f t="shared" si="48"/>
        <v>0.10945678776757324</v>
      </c>
      <c r="R130">
        <f t="shared" si="48"/>
        <v>-2.9107361307986565E-2</v>
      </c>
      <c r="AC130" t="s">
        <v>248</v>
      </c>
      <c r="AD130" t="s">
        <v>251</v>
      </c>
      <c r="AE130">
        <v>2870.4071139822599</v>
      </c>
      <c r="AF130">
        <v>0.13375200000000001</v>
      </c>
      <c r="AG130">
        <v>-3.9309999999999998E-2</v>
      </c>
      <c r="AH130" t="s">
        <v>195</v>
      </c>
      <c r="AI130">
        <v>498.62310415783901</v>
      </c>
      <c r="AJ130">
        <f t="shared" si="69"/>
        <v>4.9073563136394251E-2</v>
      </c>
      <c r="AK130">
        <f t="shared" si="69"/>
        <v>-8.5550416348895444E-2</v>
      </c>
      <c r="AT130" t="str">
        <f t="shared" si="65"/>
        <v>C6</v>
      </c>
      <c r="AU130" t="s">
        <v>260</v>
      </c>
      <c r="AV130">
        <v>38934.993835879803</v>
      </c>
      <c r="AW130">
        <v>9.7590999999999997E-2</v>
      </c>
      <c r="AX130">
        <v>-2.487E-2</v>
      </c>
      <c r="AY130">
        <v>0.19095999999999999</v>
      </c>
      <c r="BB130" t="str">
        <f t="shared" si="66"/>
        <v>C6</v>
      </c>
      <c r="BC130" t="s">
        <v>260</v>
      </c>
      <c r="BD130">
        <v>38934.993835879803</v>
      </c>
      <c r="BE130">
        <v>9.7590999999999997E-2</v>
      </c>
      <c r="BF130">
        <v>-2.487E-2</v>
      </c>
      <c r="BG130">
        <v>0.19095999999999999</v>
      </c>
      <c r="BH130">
        <f t="shared" si="49"/>
        <v>10.569648709692846</v>
      </c>
      <c r="BI130">
        <f t="shared" si="50"/>
        <v>0.10814497639097127</v>
      </c>
      <c r="BJ130">
        <f t="shared" si="50"/>
        <v>-2.4266492335613298E-2</v>
      </c>
      <c r="BK130">
        <f t="shared" si="50"/>
        <v>0.23603282903193909</v>
      </c>
      <c r="CS130" t="s">
        <v>239</v>
      </c>
      <c r="CT130" t="s">
        <v>251</v>
      </c>
      <c r="CU130">
        <v>64944.646561514201</v>
      </c>
      <c r="CV130">
        <v>3.042E-3</v>
      </c>
      <c r="CW130">
        <v>-8.4245E-2</v>
      </c>
      <c r="CX130">
        <v>8.9209999999999998E-2</v>
      </c>
      <c r="DB130" t="s">
        <v>239</v>
      </c>
      <c r="DC130" t="s">
        <v>251</v>
      </c>
      <c r="DD130">
        <f t="shared" si="52"/>
        <v>11.081290594706539</v>
      </c>
      <c r="DE130">
        <f t="shared" si="53"/>
        <v>3.0512819998435238E-3</v>
      </c>
      <c r="DF130">
        <f t="shared" si="53"/>
        <v>-7.7699228495404643E-2</v>
      </c>
      <c r="DG130">
        <f t="shared" si="53"/>
        <v>9.7947935308907649E-2</v>
      </c>
    </row>
    <row r="131" spans="2:111" x14ac:dyDescent="0.2">
      <c r="B131" t="s">
        <v>231</v>
      </c>
      <c r="C131" t="s">
        <v>235</v>
      </c>
      <c r="D131">
        <v>3842.6181178982602</v>
      </c>
      <c r="E131">
        <v>6.4088999999999993E-2</v>
      </c>
      <c r="F131">
        <v>-0.12906799999999999</v>
      </c>
      <c r="G131" t="s">
        <v>195</v>
      </c>
      <c r="J131" t="s">
        <v>231</v>
      </c>
      <c r="K131" t="s">
        <v>235</v>
      </c>
      <c r="L131">
        <v>3842.6181178982602</v>
      </c>
      <c r="M131">
        <v>6.4088999999999993E-2</v>
      </c>
      <c r="N131">
        <v>-0.12906799999999999</v>
      </c>
      <c r="O131" t="s">
        <v>195</v>
      </c>
      <c r="P131">
        <f t="shared" ref="P131:P194" si="70">LN(L131)</f>
        <v>8.2539092147967033</v>
      </c>
      <c r="Q131">
        <f t="shared" ref="Q131:S194" si="71">IF(M131="NA","",M131/(1-M131))</f>
        <v>6.8477665077128047E-2</v>
      </c>
      <c r="R131">
        <f t="shared" si="71"/>
        <v>-0.11431375258177541</v>
      </c>
      <c r="AC131" t="s">
        <v>248</v>
      </c>
      <c r="AD131" t="s">
        <v>252</v>
      </c>
      <c r="AE131">
        <v>3368.1273728883798</v>
      </c>
      <c r="AF131">
        <v>3.1441999999999998E-2</v>
      </c>
      <c r="AG131">
        <v>-0.19758500000000001</v>
      </c>
      <c r="AH131" t="s">
        <v>195</v>
      </c>
      <c r="AI131">
        <v>1143.6367430263799</v>
      </c>
      <c r="AJ131">
        <f t="shared" si="69"/>
        <v>0.21299751092910757</v>
      </c>
      <c r="AK131">
        <f t="shared" si="69"/>
        <v>-0.10588470919794281</v>
      </c>
      <c r="AT131" t="s">
        <v>233</v>
      </c>
      <c r="AU131" t="s">
        <v>234</v>
      </c>
      <c r="AV131">
        <v>475.85712141355998</v>
      </c>
      <c r="AW131">
        <v>9.3307000000000001E-2</v>
      </c>
      <c r="AX131">
        <v>-3.1833E-2</v>
      </c>
      <c r="AY131">
        <v>0.19564899999999999</v>
      </c>
      <c r="BB131" t="s">
        <v>233</v>
      </c>
      <c r="BC131" t="s">
        <v>234</v>
      </c>
      <c r="BD131">
        <v>475.85712141355998</v>
      </c>
      <c r="BE131">
        <v>9.3307000000000001E-2</v>
      </c>
      <c r="BF131">
        <v>-3.1833E-2</v>
      </c>
      <c r="BG131">
        <v>0.19564899999999999</v>
      </c>
      <c r="BH131">
        <f t="shared" ref="BH131:BH194" si="72">LN(BD131)</f>
        <v>6.1651176440752975</v>
      </c>
      <c r="BI131">
        <f t="shared" ref="BI131:BK194" si="73">IF(BE131="NA","",BE131/(1-BE131))</f>
        <v>0.10290914344767192</v>
      </c>
      <c r="BJ131">
        <f t="shared" si="73"/>
        <v>-3.0850922581464248E-2</v>
      </c>
      <c r="BK131">
        <f t="shared" si="73"/>
        <v>0.24323833749196555</v>
      </c>
      <c r="CS131" t="s">
        <v>239</v>
      </c>
      <c r="CT131" t="s">
        <v>252</v>
      </c>
      <c r="CU131">
        <v>65307.304966596101</v>
      </c>
      <c r="CV131">
        <v>0.12737799999999999</v>
      </c>
      <c r="CW131">
        <v>-4.3033000000000002E-2</v>
      </c>
      <c r="CX131">
        <v>0.345582</v>
      </c>
      <c r="DB131" t="s">
        <v>239</v>
      </c>
      <c r="DC131" t="s">
        <v>252</v>
      </c>
      <c r="DD131">
        <f t="shared" ref="DD131:DD191" si="74">LN(CU131)</f>
        <v>11.086859176796397</v>
      </c>
      <c r="DE131">
        <f t="shared" ref="DE131:DG191" si="75">CV131/(1-CV131)</f>
        <v>0.1459715661535006</v>
      </c>
      <c r="DF131">
        <f t="shared" si="75"/>
        <v>-4.1257563279397676E-2</v>
      </c>
      <c r="DG131">
        <f t="shared" si="75"/>
        <v>0.52807532800136925</v>
      </c>
    </row>
    <row r="132" spans="2:111" x14ac:dyDescent="0.2">
      <c r="B132" t="s">
        <v>231</v>
      </c>
      <c r="C132" t="s">
        <v>236</v>
      </c>
      <c r="D132">
        <v>4362.6872452652296</v>
      </c>
      <c r="E132">
        <v>-3.2460000000000003E-2</v>
      </c>
      <c r="F132">
        <v>-8.3822999999999995E-2</v>
      </c>
      <c r="G132">
        <v>5.9666999999999998E-2</v>
      </c>
      <c r="J132" t="s">
        <v>231</v>
      </c>
      <c r="K132" t="s">
        <v>236</v>
      </c>
      <c r="L132">
        <v>4362.6872452652296</v>
      </c>
      <c r="M132">
        <v>-3.2460000000000003E-2</v>
      </c>
      <c r="N132">
        <v>-8.3822999999999995E-2</v>
      </c>
      <c r="O132">
        <v>5.9666999999999998E-2</v>
      </c>
      <c r="P132">
        <f t="shared" si="70"/>
        <v>8.3808434871403481</v>
      </c>
      <c r="Q132">
        <f t="shared" si="71"/>
        <v>-3.1439474652771054E-2</v>
      </c>
      <c r="R132">
        <f t="shared" si="71"/>
        <v>-7.7340119189203402E-2</v>
      </c>
      <c r="S132">
        <f t="shared" si="71"/>
        <v>6.3453053333234075E-2</v>
      </c>
      <c r="AC132" t="s">
        <v>248</v>
      </c>
      <c r="AD132" t="s">
        <v>253</v>
      </c>
      <c r="AE132">
        <v>3941.9355651760702</v>
      </c>
      <c r="AF132" t="s">
        <v>195</v>
      </c>
      <c r="AG132" t="s">
        <v>195</v>
      </c>
      <c r="AH132" t="s">
        <v>195</v>
      </c>
      <c r="AI132">
        <v>2087.27405962896</v>
      </c>
      <c r="AJ132">
        <f t="shared" si="69"/>
        <v>5.6770469299193948E-3</v>
      </c>
      <c r="AK132">
        <f t="shared" si="69"/>
        <v>-5.2437178953871691E-2</v>
      </c>
      <c r="AT132" t="str">
        <f t="shared" ref="AT132:AT148" si="76">AT131</f>
        <v>C7</v>
      </c>
      <c r="AU132" t="s">
        <v>235</v>
      </c>
      <c r="AV132">
        <v>2604.6112953759498</v>
      </c>
      <c r="AW132">
        <v>5.9211E-2</v>
      </c>
      <c r="AX132">
        <v>-0.15212300000000001</v>
      </c>
      <c r="AY132">
        <v>0.22190399999999999</v>
      </c>
      <c r="BB132" t="str">
        <f t="shared" ref="BB132:BB148" si="77">BB131</f>
        <v>C7</v>
      </c>
      <c r="BC132" t="s">
        <v>235</v>
      </c>
      <c r="BD132">
        <v>2604.6112953759498</v>
      </c>
      <c r="BE132">
        <v>5.9211E-2</v>
      </c>
      <c r="BF132">
        <v>-0.15212300000000001</v>
      </c>
      <c r="BG132">
        <v>0.22190399999999999</v>
      </c>
      <c r="BH132">
        <f t="shared" si="72"/>
        <v>7.8650387282269367</v>
      </c>
      <c r="BI132">
        <f t="shared" si="73"/>
        <v>6.2937598122427024E-2</v>
      </c>
      <c r="BJ132">
        <f t="shared" si="73"/>
        <v>-0.13203711756470446</v>
      </c>
      <c r="BK132">
        <f t="shared" si="73"/>
        <v>0.28518846003577963</v>
      </c>
      <c r="CS132" t="s">
        <v>239</v>
      </c>
      <c r="CT132" t="s">
        <v>255</v>
      </c>
      <c r="CU132">
        <v>47563.195193342501</v>
      </c>
      <c r="CV132">
        <v>8.4032999999999997E-2</v>
      </c>
      <c r="CW132">
        <v>-2.5992999999999999E-2</v>
      </c>
      <c r="CX132">
        <v>0.20716699999999999</v>
      </c>
      <c r="DB132" t="s">
        <v>239</v>
      </c>
      <c r="DC132" t="s">
        <v>255</v>
      </c>
      <c r="DD132">
        <f t="shared" si="74"/>
        <v>10.769814530914411</v>
      </c>
      <c r="DE132">
        <f t="shared" si="75"/>
        <v>9.174238809913457E-2</v>
      </c>
      <c r="DF132">
        <f t="shared" si="75"/>
        <v>-2.5334480839537894E-2</v>
      </c>
      <c r="DG132">
        <f t="shared" si="75"/>
        <v>0.26129966840431718</v>
      </c>
    </row>
    <row r="133" spans="2:111" x14ac:dyDescent="0.2">
      <c r="B133" t="s">
        <v>231</v>
      </c>
      <c r="C133" t="s">
        <v>237</v>
      </c>
      <c r="D133">
        <v>4378.2418845924904</v>
      </c>
      <c r="E133">
        <v>0.20721300000000001</v>
      </c>
      <c r="F133">
        <v>-3.9765000000000002E-2</v>
      </c>
      <c r="G133">
        <v>0.27657500000000002</v>
      </c>
      <c r="J133" t="s">
        <v>231</v>
      </c>
      <c r="K133" t="s">
        <v>237</v>
      </c>
      <c r="L133">
        <v>4378.2418845924904</v>
      </c>
      <c r="M133">
        <v>0.20721300000000001</v>
      </c>
      <c r="N133">
        <v>-3.9765000000000002E-2</v>
      </c>
      <c r="O133">
        <v>0.27657500000000002</v>
      </c>
      <c r="P133">
        <f t="shared" si="70"/>
        <v>8.3844025265777073</v>
      </c>
      <c r="Q133">
        <f t="shared" si="71"/>
        <v>0.2613728529857326</v>
      </c>
      <c r="R133">
        <f t="shared" si="71"/>
        <v>-3.8244218645559332E-2</v>
      </c>
      <c r="S133">
        <f t="shared" si="71"/>
        <v>0.38231330130974189</v>
      </c>
      <c r="AC133" t="s">
        <v>248</v>
      </c>
      <c r="AD133" t="s">
        <v>254</v>
      </c>
      <c r="AE133">
        <v>4756.86157040542</v>
      </c>
      <c r="AF133">
        <v>0.12690399999999999</v>
      </c>
      <c r="AG133">
        <v>-6.4791000000000001E-2</v>
      </c>
      <c r="AH133" t="s">
        <v>195</v>
      </c>
      <c r="AI133">
        <v>740.46606944545397</v>
      </c>
      <c r="AJ133">
        <f t="shared" si="69"/>
        <v>0.693761199995935</v>
      </c>
      <c r="AK133">
        <f t="shared" si="69"/>
        <v>-7.5666837052079702E-2</v>
      </c>
      <c r="AT133" t="str">
        <f t="shared" si="76"/>
        <v>C7</v>
      </c>
      <c r="AU133" t="s">
        <v>236</v>
      </c>
      <c r="AV133">
        <v>3013.72228315749</v>
      </c>
      <c r="AW133">
        <v>1.4244E-2</v>
      </c>
      <c r="AX133">
        <v>-7.4446999999999999E-2</v>
      </c>
      <c r="AY133">
        <v>0.11755699999999999</v>
      </c>
      <c r="BB133" t="str">
        <f t="shared" si="77"/>
        <v>C7</v>
      </c>
      <c r="BC133" t="s">
        <v>236</v>
      </c>
      <c r="BD133">
        <v>3013.72228315749</v>
      </c>
      <c r="BE133">
        <v>1.4244E-2</v>
      </c>
      <c r="BF133">
        <v>-7.4446999999999999E-2</v>
      </c>
      <c r="BG133">
        <v>0.11755699999999999</v>
      </c>
      <c r="BH133">
        <f t="shared" si="72"/>
        <v>8.0109312326575655</v>
      </c>
      <c r="BI133">
        <f t="shared" si="73"/>
        <v>1.4449823282840784E-2</v>
      </c>
      <c r="BJ133">
        <f t="shared" si="73"/>
        <v>-6.9288666635022492E-2</v>
      </c>
      <c r="BK133">
        <f t="shared" si="73"/>
        <v>0.1332176695831912</v>
      </c>
      <c r="CS133" t="s">
        <v>239</v>
      </c>
      <c r="CT133" t="s">
        <v>256</v>
      </c>
      <c r="CU133">
        <v>47160.175201116399</v>
      </c>
      <c r="CV133">
        <v>-2.1599999999999999E-4</v>
      </c>
      <c r="CW133">
        <v>-5.3214999999999998E-2</v>
      </c>
      <c r="CX133">
        <v>5.6112000000000002E-2</v>
      </c>
      <c r="DB133" t="s">
        <v>239</v>
      </c>
      <c r="DC133" t="s">
        <v>256</v>
      </c>
      <c r="DD133">
        <f t="shared" si="74"/>
        <v>10.761305069680802</v>
      </c>
      <c r="DE133">
        <f t="shared" si="75"/>
        <v>-2.1595335407551967E-4</v>
      </c>
      <c r="DF133">
        <f t="shared" si="75"/>
        <v>-5.0526245828249688E-2</v>
      </c>
      <c r="DG133">
        <f t="shared" si="75"/>
        <v>5.9447731086739113E-2</v>
      </c>
    </row>
    <row r="134" spans="2:111" x14ac:dyDescent="0.2">
      <c r="B134" t="s">
        <v>231</v>
      </c>
      <c r="C134" t="s">
        <v>238</v>
      </c>
      <c r="D134">
        <v>5030.4140982626805</v>
      </c>
      <c r="E134">
        <v>3.1391000000000002E-2</v>
      </c>
      <c r="F134">
        <v>-9.2765E-2</v>
      </c>
      <c r="G134">
        <v>0.112527</v>
      </c>
      <c r="J134" t="s">
        <v>231</v>
      </c>
      <c r="K134" t="s">
        <v>238</v>
      </c>
      <c r="L134">
        <v>5030.4140982626805</v>
      </c>
      <c r="M134">
        <v>3.1391000000000002E-2</v>
      </c>
      <c r="N134">
        <v>-9.2765E-2</v>
      </c>
      <c r="O134">
        <v>0.112527</v>
      </c>
      <c r="P134">
        <f t="shared" si="70"/>
        <v>8.5232575854035559</v>
      </c>
      <c r="Q134">
        <f t="shared" si="71"/>
        <v>3.2408329883368829E-2</v>
      </c>
      <c r="R134">
        <f t="shared" si="71"/>
        <v>-8.4890163941927124E-2</v>
      </c>
      <c r="S134">
        <f t="shared" si="71"/>
        <v>0.12679484333607896</v>
      </c>
      <c r="AC134" t="s">
        <v>249</v>
      </c>
      <c r="AD134" t="s">
        <v>250</v>
      </c>
      <c r="AE134">
        <v>1915.0093994547301</v>
      </c>
      <c r="AF134">
        <v>-8.7072999999999998E-2</v>
      </c>
      <c r="AG134">
        <v>-0.28168199999999999</v>
      </c>
      <c r="AH134" t="s">
        <v>195</v>
      </c>
      <c r="AI134">
        <v>1714.8113598877201</v>
      </c>
      <c r="AJ134">
        <f t="shared" si="69"/>
        <v>6.814669072133013E-2</v>
      </c>
      <c r="AK134">
        <f t="shared" si="69"/>
        <v>-4.5123637391430556E-2</v>
      </c>
      <c r="AT134" t="str">
        <f t="shared" si="76"/>
        <v>C7</v>
      </c>
      <c r="AU134" t="s">
        <v>238</v>
      </c>
      <c r="AV134">
        <v>3660.9616223063499</v>
      </c>
      <c r="AW134">
        <v>7.7205999999999997E-2</v>
      </c>
      <c r="AX134">
        <v>-0.11611299999999999</v>
      </c>
      <c r="AY134">
        <v>0.28751900000000002</v>
      </c>
      <c r="BB134" t="str">
        <f t="shared" si="77"/>
        <v>C7</v>
      </c>
      <c r="BC134" t="s">
        <v>238</v>
      </c>
      <c r="BD134">
        <v>3660.9616223063499</v>
      </c>
      <c r="BE134">
        <v>7.7205999999999997E-2</v>
      </c>
      <c r="BF134">
        <v>-0.11611299999999999</v>
      </c>
      <c r="BG134">
        <v>0.28751900000000002</v>
      </c>
      <c r="BH134">
        <f t="shared" si="72"/>
        <v>8.205481130220809</v>
      </c>
      <c r="BI134">
        <f t="shared" si="73"/>
        <v>8.3665476801973129E-2</v>
      </c>
      <c r="BJ134">
        <f t="shared" si="73"/>
        <v>-0.10403337296492381</v>
      </c>
      <c r="BK134">
        <f t="shared" si="73"/>
        <v>0.40354619982848672</v>
      </c>
      <c r="CS134" t="s">
        <v>239</v>
      </c>
      <c r="CT134" t="s">
        <v>257</v>
      </c>
      <c r="CU134">
        <v>46698.8601359819</v>
      </c>
      <c r="CV134">
        <v>6.9860000000000005E-2</v>
      </c>
      <c r="CW134">
        <v>-4.0215000000000001E-2</v>
      </c>
      <c r="CX134">
        <v>0.17432500000000001</v>
      </c>
      <c r="DB134" t="s">
        <v>239</v>
      </c>
      <c r="DC134" t="s">
        <v>257</v>
      </c>
      <c r="DD134">
        <f t="shared" si="74"/>
        <v>10.751475035136018</v>
      </c>
      <c r="DE134">
        <f t="shared" si="75"/>
        <v>7.5106973143827818E-2</v>
      </c>
      <c r="DF134">
        <f t="shared" si="75"/>
        <v>-3.8660276961974209E-2</v>
      </c>
      <c r="DG134">
        <f t="shared" si="75"/>
        <v>0.21113028734066069</v>
      </c>
    </row>
    <row r="135" spans="2:111" x14ac:dyDescent="0.2">
      <c r="B135" t="s">
        <v>231</v>
      </c>
      <c r="C135" t="s">
        <v>239</v>
      </c>
      <c r="D135">
        <v>6359.3513033956497</v>
      </c>
      <c r="E135">
        <v>-3.5819999999999998E-2</v>
      </c>
      <c r="F135">
        <v>-0.11085399999999999</v>
      </c>
      <c r="G135">
        <v>-6.0914999999999997E-2</v>
      </c>
      <c r="J135" t="s">
        <v>231</v>
      </c>
      <c r="K135" t="s">
        <v>239</v>
      </c>
      <c r="L135">
        <v>6359.3513033956497</v>
      </c>
      <c r="M135">
        <v>-3.5819999999999998E-2</v>
      </c>
      <c r="N135">
        <v>-0.11085399999999999</v>
      </c>
      <c r="O135">
        <v>-6.0914999999999997E-2</v>
      </c>
      <c r="P135">
        <f t="shared" si="70"/>
        <v>8.7576816548107512</v>
      </c>
      <c r="Q135">
        <f t="shared" si="71"/>
        <v>-3.4581297908903089E-2</v>
      </c>
      <c r="R135">
        <f t="shared" si="71"/>
        <v>-9.979169179748193E-2</v>
      </c>
      <c r="S135">
        <f t="shared" si="71"/>
        <v>-5.741741798353308E-2</v>
      </c>
      <c r="AC135" t="s">
        <v>249</v>
      </c>
      <c r="AD135" t="s">
        <v>251</v>
      </c>
      <c r="AE135">
        <v>2411.6428010797899</v>
      </c>
      <c r="AF135">
        <v>0.104216</v>
      </c>
      <c r="AG135">
        <v>-0.18484800000000001</v>
      </c>
      <c r="AH135" t="s">
        <v>195</v>
      </c>
      <c r="AI135">
        <v>974.45164066771395</v>
      </c>
      <c r="AJ135">
        <f t="shared" si="69"/>
        <v>0.22923212327723119</v>
      </c>
      <c r="AK135">
        <f t="shared" si="69"/>
        <v>-0.27002024233867994</v>
      </c>
      <c r="AT135" t="str">
        <f t="shared" si="76"/>
        <v>C7</v>
      </c>
      <c r="AU135" t="s">
        <v>239</v>
      </c>
      <c r="AV135">
        <v>4988.4752179398401</v>
      </c>
      <c r="AW135">
        <v>-2.8233000000000001E-2</v>
      </c>
      <c r="AX135">
        <v>-9.6880999999999995E-2</v>
      </c>
      <c r="AY135">
        <v>3.6126999999999999E-2</v>
      </c>
      <c r="BB135" t="str">
        <f t="shared" si="77"/>
        <v>C7</v>
      </c>
      <c r="BC135" t="s">
        <v>239</v>
      </c>
      <c r="BD135">
        <v>4988.4752179398401</v>
      </c>
      <c r="BE135">
        <v>-2.8233000000000001E-2</v>
      </c>
      <c r="BF135">
        <v>-9.6880999999999995E-2</v>
      </c>
      <c r="BG135">
        <v>3.6126999999999999E-2</v>
      </c>
      <c r="BH135">
        <f t="shared" si="72"/>
        <v>8.5148855745031629</v>
      </c>
      <c r="BI135">
        <f t="shared" si="73"/>
        <v>-2.7457784373775208E-2</v>
      </c>
      <c r="BJ135">
        <f t="shared" si="73"/>
        <v>-8.8324075264317639E-2</v>
      </c>
      <c r="BK135">
        <f t="shared" si="73"/>
        <v>3.7481078938822854E-2</v>
      </c>
      <c r="CS135" t="s">
        <v>239</v>
      </c>
      <c r="CT135" t="s">
        <v>259</v>
      </c>
      <c r="CU135">
        <v>45809.823946398203</v>
      </c>
      <c r="CV135">
        <v>3.5409999999999997E-2</v>
      </c>
      <c r="CW135">
        <v>-5.2345000000000003E-2</v>
      </c>
      <c r="CX135">
        <v>0.14288500000000001</v>
      </c>
      <c r="DB135" t="s">
        <v>239</v>
      </c>
      <c r="DC135" t="s">
        <v>259</v>
      </c>
      <c r="DD135">
        <f t="shared" si="74"/>
        <v>10.732253843747408</v>
      </c>
      <c r="DE135">
        <f t="shared" si="75"/>
        <v>3.6709897469391135E-2</v>
      </c>
      <c r="DF135">
        <f t="shared" si="75"/>
        <v>-4.9741292066765176E-2</v>
      </c>
      <c r="DG135">
        <f t="shared" si="75"/>
        <v>0.16670458456566506</v>
      </c>
    </row>
    <row r="136" spans="2:111" x14ac:dyDescent="0.2">
      <c r="B136" t="s">
        <v>231</v>
      </c>
      <c r="C136" t="s">
        <v>240</v>
      </c>
      <c r="D136">
        <v>7028.93825552622</v>
      </c>
      <c r="E136">
        <v>0.21986600000000001</v>
      </c>
      <c r="F136">
        <v>-0.11344</v>
      </c>
      <c r="G136">
        <v>0.54625599999999996</v>
      </c>
      <c r="J136" t="s">
        <v>231</v>
      </c>
      <c r="K136" t="s">
        <v>240</v>
      </c>
      <c r="L136">
        <v>7028.93825552622</v>
      </c>
      <c r="M136">
        <v>0.21986600000000001</v>
      </c>
      <c r="N136">
        <v>-0.11344</v>
      </c>
      <c r="O136">
        <v>0.54625599999999996</v>
      </c>
      <c r="P136">
        <f t="shared" si="70"/>
        <v>8.8577909428900927</v>
      </c>
      <c r="Q136">
        <f t="shared" si="71"/>
        <v>0.28183107004694069</v>
      </c>
      <c r="R136">
        <f t="shared" si="71"/>
        <v>-0.10188245437562868</v>
      </c>
      <c r="S136">
        <f t="shared" si="71"/>
        <v>1.2038858916040762</v>
      </c>
      <c r="AC136" t="s">
        <v>249</v>
      </c>
      <c r="AD136" t="s">
        <v>252</v>
      </c>
      <c r="AE136">
        <v>2908.8186605562</v>
      </c>
      <c r="AF136">
        <v>8.2430000000000003E-3</v>
      </c>
      <c r="AG136">
        <v>-0.213254</v>
      </c>
      <c r="AH136" t="s">
        <v>195</v>
      </c>
      <c r="AI136">
        <v>442.23523152277198</v>
      </c>
      <c r="AJ136">
        <f t="shared" si="69"/>
        <v>2.1017648290050692E-2</v>
      </c>
      <c r="AK136">
        <f t="shared" si="69"/>
        <v>-3.7017991392866809E-2</v>
      </c>
      <c r="AT136" t="str">
        <f t="shared" si="76"/>
        <v>C7</v>
      </c>
      <c r="AU136" t="s">
        <v>243</v>
      </c>
      <c r="AV136">
        <v>64250.840344698903</v>
      </c>
      <c r="AW136">
        <v>2.0867E-2</v>
      </c>
      <c r="AX136">
        <v>-9.8473000000000005E-2</v>
      </c>
      <c r="AY136">
        <v>0.14193</v>
      </c>
      <c r="BB136" t="str">
        <f t="shared" si="77"/>
        <v>C7</v>
      </c>
      <c r="BC136" t="s">
        <v>243</v>
      </c>
      <c r="BD136">
        <v>64250.840344698903</v>
      </c>
      <c r="BE136">
        <v>2.0867E-2</v>
      </c>
      <c r="BF136">
        <v>-9.8473000000000005E-2</v>
      </c>
      <c r="BG136">
        <v>0.14193</v>
      </c>
      <c r="BH136">
        <f t="shared" si="72"/>
        <v>11.070550081966857</v>
      </c>
      <c r="BI136">
        <f t="shared" si="73"/>
        <v>2.1311711483526754E-2</v>
      </c>
      <c r="BJ136">
        <f t="shared" si="73"/>
        <v>-8.9645353140222844E-2</v>
      </c>
      <c r="BK136">
        <f t="shared" si="73"/>
        <v>0.1654060857505798</v>
      </c>
      <c r="CS136" t="s">
        <v>239</v>
      </c>
      <c r="CT136" t="s">
        <v>260</v>
      </c>
      <c r="CU136">
        <v>44932.1283381947</v>
      </c>
      <c r="CV136">
        <v>5.7458000000000002E-2</v>
      </c>
      <c r="CW136">
        <v>-0.14079700000000001</v>
      </c>
      <c r="CX136">
        <v>0.22839599999999999</v>
      </c>
      <c r="DB136" t="s">
        <v>239</v>
      </c>
      <c r="DC136" t="s">
        <v>260</v>
      </c>
      <c r="DD136">
        <f t="shared" si="74"/>
        <v>10.712908371033413</v>
      </c>
      <c r="DE136">
        <f t="shared" si="75"/>
        <v>6.0960678675326938E-2</v>
      </c>
      <c r="DF136">
        <f t="shared" si="75"/>
        <v>-0.12341985471560672</v>
      </c>
      <c r="DG136">
        <f t="shared" si="75"/>
        <v>0.29600157593791632</v>
      </c>
    </row>
    <row r="137" spans="2:111" x14ac:dyDescent="0.2">
      <c r="B137" t="s">
        <v>231</v>
      </c>
      <c r="C137" t="s">
        <v>241</v>
      </c>
      <c r="D137">
        <v>7240.4787134553399</v>
      </c>
      <c r="E137">
        <v>0.249249</v>
      </c>
      <c r="F137">
        <v>5.3157000000000003E-2</v>
      </c>
      <c r="G137">
        <v>0.34496599999999999</v>
      </c>
      <c r="J137" t="s">
        <v>231</v>
      </c>
      <c r="K137" t="s">
        <v>241</v>
      </c>
      <c r="L137">
        <v>7240.4787134553399</v>
      </c>
      <c r="M137">
        <v>0.249249</v>
      </c>
      <c r="N137">
        <v>5.3157000000000003E-2</v>
      </c>
      <c r="O137">
        <v>0.34496599999999999</v>
      </c>
      <c r="P137">
        <f t="shared" si="70"/>
        <v>8.8874426038368917</v>
      </c>
      <c r="Q137">
        <f t="shared" si="71"/>
        <v>0.33199955777614681</v>
      </c>
      <c r="R137">
        <f t="shared" si="71"/>
        <v>5.6141303257245395E-2</v>
      </c>
      <c r="S137">
        <f t="shared" si="71"/>
        <v>0.52663831190442023</v>
      </c>
      <c r="AC137" t="s">
        <v>249</v>
      </c>
      <c r="AD137" t="s">
        <v>253</v>
      </c>
      <c r="AE137">
        <v>3492.6900807257398</v>
      </c>
      <c r="AF137" t="s">
        <v>195</v>
      </c>
      <c r="AG137" t="s">
        <v>195</v>
      </c>
      <c r="AH137" t="s">
        <v>195</v>
      </c>
      <c r="AI137">
        <v>882.43130044213603</v>
      </c>
      <c r="AJ137">
        <f t="shared" si="69"/>
        <v>0.1752220875940031</v>
      </c>
      <c r="AK137">
        <f t="shared" si="69"/>
        <v>2.0484178923532059E-2</v>
      </c>
      <c r="AT137" t="str">
        <f t="shared" si="76"/>
        <v>C7</v>
      </c>
      <c r="AU137" t="s">
        <v>244</v>
      </c>
      <c r="AV137">
        <v>64509.037111090103</v>
      </c>
      <c r="AW137">
        <v>0.12834400000000001</v>
      </c>
      <c r="AX137">
        <v>-4.9853000000000001E-2</v>
      </c>
      <c r="AY137">
        <v>0.31411299999999998</v>
      </c>
      <c r="BB137" t="str">
        <f t="shared" si="77"/>
        <v>C7</v>
      </c>
      <c r="BC137" t="s">
        <v>244</v>
      </c>
      <c r="BD137">
        <v>64509.037111090103</v>
      </c>
      <c r="BE137">
        <v>0.12834400000000001</v>
      </c>
      <c r="BF137">
        <v>-4.9853000000000001E-2</v>
      </c>
      <c r="BG137">
        <v>0.31411299999999998</v>
      </c>
      <c r="BH137">
        <f t="shared" si="72"/>
        <v>11.074560603218799</v>
      </c>
      <c r="BI137">
        <f t="shared" si="73"/>
        <v>0.14724157236340943</v>
      </c>
      <c r="BJ137">
        <f t="shared" si="73"/>
        <v>-4.7485695616433926E-2</v>
      </c>
      <c r="BK137">
        <f t="shared" si="73"/>
        <v>0.45796610811985061</v>
      </c>
      <c r="CS137" t="s">
        <v>243</v>
      </c>
      <c r="CT137" t="s">
        <v>246</v>
      </c>
      <c r="CU137">
        <v>1456.2698925679899</v>
      </c>
      <c r="CV137">
        <v>9.4788999999999998E-2</v>
      </c>
      <c r="CW137">
        <v>-7.7939999999999997E-3</v>
      </c>
      <c r="CX137">
        <v>0.17623800000000001</v>
      </c>
      <c r="DB137" t="s">
        <v>243</v>
      </c>
      <c r="DC137" t="s">
        <v>246</v>
      </c>
      <c r="DD137">
        <f t="shared" si="74"/>
        <v>7.2836335773532372</v>
      </c>
      <c r="DE137">
        <f t="shared" si="75"/>
        <v>0.1047148123476184</v>
      </c>
      <c r="DF137">
        <f t="shared" si="75"/>
        <v>-7.7337233601311372E-3</v>
      </c>
      <c r="DG137">
        <f t="shared" si="75"/>
        <v>0.21394286213736494</v>
      </c>
    </row>
    <row r="138" spans="2:111" x14ac:dyDescent="0.2">
      <c r="B138" t="s">
        <v>231</v>
      </c>
      <c r="C138" t="s">
        <v>242</v>
      </c>
      <c r="D138">
        <v>64902.852263979803</v>
      </c>
      <c r="E138">
        <v>0.256826</v>
      </c>
      <c r="F138">
        <v>-7.0369000000000001E-2</v>
      </c>
      <c r="G138">
        <v>0.219643</v>
      </c>
      <c r="J138" t="s">
        <v>231</v>
      </c>
      <c r="K138" t="s">
        <v>242</v>
      </c>
      <c r="L138">
        <v>64902.852263979803</v>
      </c>
      <c r="M138">
        <v>0.256826</v>
      </c>
      <c r="N138">
        <v>-7.0369000000000001E-2</v>
      </c>
      <c r="O138">
        <v>0.219643</v>
      </c>
      <c r="P138">
        <f t="shared" si="70"/>
        <v>11.080646850324001</v>
      </c>
      <c r="Q138">
        <f t="shared" si="71"/>
        <v>0.34557990457147314</v>
      </c>
      <c r="R138">
        <f t="shared" si="71"/>
        <v>-6.57427485287784E-2</v>
      </c>
      <c r="S138">
        <f t="shared" si="71"/>
        <v>0.28146476548554061</v>
      </c>
      <c r="AC138" t="s">
        <v>249</v>
      </c>
      <c r="AD138" t="s">
        <v>254</v>
      </c>
      <c r="AE138">
        <v>4324.5392818194996</v>
      </c>
      <c r="AF138">
        <v>0.122034</v>
      </c>
      <c r="AG138">
        <v>-0.38788800000000001</v>
      </c>
      <c r="AH138" t="s">
        <v>195</v>
      </c>
      <c r="AI138">
        <v>1347.45723494291</v>
      </c>
      <c r="AJ138">
        <f t="shared" si="69"/>
        <v>0.14840360414987128</v>
      </c>
      <c r="AK138">
        <f t="shared" si="69"/>
        <v>-5.5555975308455421E-2</v>
      </c>
      <c r="AT138" t="str">
        <f t="shared" si="76"/>
        <v>C7</v>
      </c>
      <c r="AU138" t="s">
        <v>246</v>
      </c>
      <c r="AV138">
        <v>65017.083824176501</v>
      </c>
      <c r="AW138">
        <v>3.1552999999999998E-2</v>
      </c>
      <c r="AX138">
        <v>-8.6384000000000002E-2</v>
      </c>
      <c r="AY138">
        <v>0.16238</v>
      </c>
      <c r="BB138" t="str">
        <f t="shared" si="77"/>
        <v>C7</v>
      </c>
      <c r="BC138" t="s">
        <v>246</v>
      </c>
      <c r="BD138">
        <v>65017.083824176501</v>
      </c>
      <c r="BE138">
        <v>3.1552999999999998E-2</v>
      </c>
      <c r="BF138">
        <v>-8.6384000000000002E-2</v>
      </c>
      <c r="BG138">
        <v>0.16238</v>
      </c>
      <c r="BH138">
        <f t="shared" si="72"/>
        <v>11.082405342408784</v>
      </c>
      <c r="BI138">
        <f t="shared" si="73"/>
        <v>3.2581029214815052E-2</v>
      </c>
      <c r="BJ138">
        <f t="shared" si="73"/>
        <v>-7.9515162226247812E-2</v>
      </c>
      <c r="BK138">
        <f t="shared" si="73"/>
        <v>0.19385879038227358</v>
      </c>
      <c r="CS138" t="s">
        <v>243</v>
      </c>
      <c r="CT138" t="s">
        <v>247</v>
      </c>
      <c r="CU138">
        <v>1651.21833807646</v>
      </c>
      <c r="CV138">
        <v>5.2620000000000002E-3</v>
      </c>
      <c r="CW138">
        <v>-6.2698000000000004E-2</v>
      </c>
      <c r="CX138">
        <v>9.0233999999999995E-2</v>
      </c>
      <c r="DB138" t="s">
        <v>243</v>
      </c>
      <c r="DC138" t="s">
        <v>247</v>
      </c>
      <c r="DD138">
        <f t="shared" si="74"/>
        <v>7.4092686811342823</v>
      </c>
      <c r="DE138">
        <f t="shared" si="75"/>
        <v>5.289835112361245E-3</v>
      </c>
      <c r="DF138">
        <f t="shared" si="75"/>
        <v>-5.899888773668531E-2</v>
      </c>
      <c r="DG138">
        <f t="shared" si="75"/>
        <v>9.9183746150108928E-2</v>
      </c>
    </row>
    <row r="139" spans="2:111" x14ac:dyDescent="0.2">
      <c r="B139" t="s">
        <v>231</v>
      </c>
      <c r="C139" t="s">
        <v>243</v>
      </c>
      <c r="D139">
        <v>65614.6182569097</v>
      </c>
      <c r="E139">
        <v>4.437E-3</v>
      </c>
      <c r="F139">
        <v>-4.0044999999999997E-2</v>
      </c>
      <c r="G139">
        <v>0.16653200000000001</v>
      </c>
      <c r="J139" t="s">
        <v>231</v>
      </c>
      <c r="K139" t="s">
        <v>243</v>
      </c>
      <c r="L139">
        <v>65614.6182569097</v>
      </c>
      <c r="M139">
        <v>4.437E-3</v>
      </c>
      <c r="N139">
        <v>-4.0044999999999997E-2</v>
      </c>
      <c r="O139">
        <v>0.16653200000000001</v>
      </c>
      <c r="P139">
        <f t="shared" si="70"/>
        <v>11.091553789389355</v>
      </c>
      <c r="Q139">
        <f t="shared" si="71"/>
        <v>4.4567747093855435E-3</v>
      </c>
      <c r="R139">
        <f t="shared" si="71"/>
        <v>-3.8503141690984517E-2</v>
      </c>
      <c r="S139">
        <f t="shared" si="71"/>
        <v>0.19980611133240869</v>
      </c>
      <c r="AC139" t="s">
        <v>250</v>
      </c>
      <c r="AD139" t="s">
        <v>251</v>
      </c>
      <c r="AE139">
        <v>501.91035056073503</v>
      </c>
      <c r="AF139">
        <v>0.15331800000000001</v>
      </c>
      <c r="AG139">
        <v>-1.9042E-2</v>
      </c>
      <c r="AH139" t="s">
        <v>195</v>
      </c>
      <c r="AI139">
        <v>1794.58881084219</v>
      </c>
      <c r="AJ139">
        <f t="shared" si="69"/>
        <v>4.5813972702163683E-2</v>
      </c>
      <c r="AK139">
        <f t="shared" si="69"/>
        <v>-4.4382690330299568E-2</v>
      </c>
      <c r="AT139" t="str">
        <f t="shared" si="76"/>
        <v>C7</v>
      </c>
      <c r="AU139" t="s">
        <v>247</v>
      </c>
      <c r="AV139">
        <v>65737.504554097497</v>
      </c>
      <c r="AW139">
        <v>0.121254</v>
      </c>
      <c r="AX139">
        <v>1.204E-3</v>
      </c>
      <c r="AY139">
        <v>0.23644200000000001</v>
      </c>
      <c r="BB139" t="str">
        <f t="shared" si="77"/>
        <v>C7</v>
      </c>
      <c r="BC139" t="s">
        <v>247</v>
      </c>
      <c r="BD139">
        <v>65737.504554097497</v>
      </c>
      <c r="BE139">
        <v>0.121254</v>
      </c>
      <c r="BF139">
        <v>1.204E-3</v>
      </c>
      <c r="BG139">
        <v>0.23644200000000001</v>
      </c>
      <c r="BH139">
        <f t="shared" si="72"/>
        <v>11.093424887174608</v>
      </c>
      <c r="BI139">
        <f t="shared" si="73"/>
        <v>0.13798526536678402</v>
      </c>
      <c r="BJ139">
        <f t="shared" si="73"/>
        <v>1.2054513634415836E-3</v>
      </c>
      <c r="BK139">
        <f t="shared" si="73"/>
        <v>0.30965820540155431</v>
      </c>
      <c r="CS139" t="s">
        <v>243</v>
      </c>
      <c r="CT139" t="s">
        <v>250</v>
      </c>
      <c r="CU139">
        <v>5944.2877622134001</v>
      </c>
      <c r="CV139">
        <v>0.14755699999999999</v>
      </c>
      <c r="CW139">
        <v>-2.4545999999999998E-2</v>
      </c>
      <c r="CX139">
        <v>0.35140900000000003</v>
      </c>
      <c r="DB139" t="s">
        <v>243</v>
      </c>
      <c r="DC139" t="s">
        <v>250</v>
      </c>
      <c r="DD139">
        <f t="shared" si="74"/>
        <v>8.690185997442013</v>
      </c>
      <c r="DE139">
        <f t="shared" si="75"/>
        <v>0.17309896380168524</v>
      </c>
      <c r="DF139">
        <f t="shared" si="75"/>
        <v>-2.3957928682557934E-2</v>
      </c>
      <c r="DG139">
        <f t="shared" si="75"/>
        <v>0.54180369447001275</v>
      </c>
    </row>
    <row r="140" spans="2:111" x14ac:dyDescent="0.2">
      <c r="B140" t="s">
        <v>231</v>
      </c>
      <c r="C140" t="s">
        <v>244</v>
      </c>
      <c r="D140">
        <v>65873.307348272705</v>
      </c>
      <c r="E140">
        <v>1.3220000000000001E-2</v>
      </c>
      <c r="F140">
        <v>-9.1619000000000006E-2</v>
      </c>
      <c r="G140">
        <v>0.283528</v>
      </c>
      <c r="J140" t="s">
        <v>231</v>
      </c>
      <c r="K140" t="s">
        <v>244</v>
      </c>
      <c r="L140">
        <v>65873.307348272705</v>
      </c>
      <c r="M140">
        <v>1.3220000000000001E-2</v>
      </c>
      <c r="N140">
        <v>-9.1619000000000006E-2</v>
      </c>
      <c r="O140">
        <v>0.283528</v>
      </c>
      <c r="P140">
        <f t="shared" si="70"/>
        <v>11.095488590610662</v>
      </c>
      <c r="Q140">
        <f t="shared" si="71"/>
        <v>1.3397109791442876E-2</v>
      </c>
      <c r="R140">
        <f t="shared" si="71"/>
        <v>-8.3929466233182093E-2</v>
      </c>
      <c r="S140">
        <f t="shared" si="71"/>
        <v>0.39572795587266496</v>
      </c>
      <c r="AC140" t="s">
        <v>250</v>
      </c>
      <c r="AD140" t="s">
        <v>252</v>
      </c>
      <c r="AE140">
        <v>1000.27446233521</v>
      </c>
      <c r="AF140">
        <v>0.20405499999999999</v>
      </c>
      <c r="AG140">
        <v>6.5495999999999999E-2</v>
      </c>
      <c r="AH140" t="s">
        <v>195</v>
      </c>
      <c r="AI140">
        <v>2646.5332040236999</v>
      </c>
      <c r="AJ140">
        <f t="shared" si="69"/>
        <v>0.16716757608473634</v>
      </c>
      <c r="AK140">
        <f t="shared" si="69"/>
        <v>-2.8983860740749372E-2</v>
      </c>
      <c r="AT140" t="str">
        <f t="shared" si="76"/>
        <v>C7</v>
      </c>
      <c r="AU140" t="s">
        <v>250</v>
      </c>
      <c r="AV140">
        <v>69585.803049185197</v>
      </c>
      <c r="AW140">
        <v>0.103741</v>
      </c>
      <c r="AX140">
        <v>-6.1058000000000001E-2</v>
      </c>
      <c r="AY140">
        <v>0.317824</v>
      </c>
      <c r="BB140" t="str">
        <f t="shared" si="77"/>
        <v>C7</v>
      </c>
      <c r="BC140" t="s">
        <v>250</v>
      </c>
      <c r="BD140">
        <v>69585.803049185197</v>
      </c>
      <c r="BE140">
        <v>0.103741</v>
      </c>
      <c r="BF140">
        <v>-6.1058000000000001E-2</v>
      </c>
      <c r="BG140">
        <v>0.317824</v>
      </c>
      <c r="BH140">
        <f t="shared" si="72"/>
        <v>11.150315846337556</v>
      </c>
      <c r="BI140">
        <f t="shared" si="73"/>
        <v>0.11574890740288242</v>
      </c>
      <c r="BJ140">
        <f t="shared" si="73"/>
        <v>-5.7544450915972545E-2</v>
      </c>
      <c r="BK140">
        <f t="shared" si="73"/>
        <v>0.46589736373018104</v>
      </c>
      <c r="CS140" t="s">
        <v>243</v>
      </c>
      <c r="CT140" t="s">
        <v>251</v>
      </c>
      <c r="CU140">
        <v>6414.4958492464502</v>
      </c>
      <c r="CV140">
        <v>1.2539E-2</v>
      </c>
      <c r="CW140">
        <v>-5.3677000000000002E-2</v>
      </c>
      <c r="CX140">
        <v>5.8694000000000003E-2</v>
      </c>
      <c r="DB140" t="s">
        <v>243</v>
      </c>
      <c r="DC140" t="s">
        <v>251</v>
      </c>
      <c r="DD140">
        <f t="shared" si="74"/>
        <v>8.7663156846000057</v>
      </c>
      <c r="DE140">
        <f t="shared" si="75"/>
        <v>1.269822301842807E-2</v>
      </c>
      <c r="DF140">
        <f t="shared" si="75"/>
        <v>-5.0942556400111236E-2</v>
      </c>
      <c r="DG140">
        <f t="shared" si="75"/>
        <v>6.2353793559161423E-2</v>
      </c>
    </row>
    <row r="141" spans="2:111" x14ac:dyDescent="0.2">
      <c r="B141" t="s">
        <v>231</v>
      </c>
      <c r="C141" t="s">
        <v>245</v>
      </c>
      <c r="D141">
        <v>66241.226135994802</v>
      </c>
      <c r="E141">
        <v>0.27182299999999998</v>
      </c>
      <c r="F141">
        <v>0.27182299999999998</v>
      </c>
      <c r="G141">
        <v>5.1125999999999998E-2</v>
      </c>
      <c r="J141" t="s">
        <v>231</v>
      </c>
      <c r="K141" t="s">
        <v>245</v>
      </c>
      <c r="L141">
        <v>66241.226135994802</v>
      </c>
      <c r="M141">
        <v>0.27182299999999998</v>
      </c>
      <c r="N141">
        <v>0.27182299999999998</v>
      </c>
      <c r="O141">
        <v>5.1125999999999998E-2</v>
      </c>
      <c r="P141">
        <f t="shared" si="70"/>
        <v>11.101058299394992</v>
      </c>
      <c r="Q141">
        <f t="shared" si="71"/>
        <v>0.37329248245962171</v>
      </c>
      <c r="R141">
        <f t="shared" si="71"/>
        <v>0.37329248245962171</v>
      </c>
      <c r="S141">
        <f t="shared" si="71"/>
        <v>5.3880704919725908E-2</v>
      </c>
      <c r="AC141" t="s">
        <v>250</v>
      </c>
      <c r="AD141" t="s">
        <v>253</v>
      </c>
      <c r="AE141">
        <v>1596.63552509644</v>
      </c>
      <c r="AF141">
        <v>0.194498</v>
      </c>
      <c r="AG141">
        <v>-0.144646</v>
      </c>
      <c r="AH141" t="s">
        <v>195</v>
      </c>
      <c r="AI141">
        <v>583.58632609066501</v>
      </c>
      <c r="AJ141">
        <f t="shared" ref="AJ141:AK150" si="78">IF(AF154="NA","",AF154/(1-AF154))</f>
        <v>5.5706462929395406E-2</v>
      </c>
      <c r="AK141">
        <f t="shared" si="78"/>
        <v>-2.023604473210314E-2</v>
      </c>
      <c r="AT141" t="str">
        <f t="shared" si="76"/>
        <v>C7</v>
      </c>
      <c r="AU141" t="s">
        <v>251</v>
      </c>
      <c r="AV141">
        <v>69933.054273354806</v>
      </c>
      <c r="AW141">
        <v>2.6477000000000001E-2</v>
      </c>
      <c r="AX141">
        <v>-1.1512E-2</v>
      </c>
      <c r="AY141">
        <v>6.5204999999999999E-2</v>
      </c>
      <c r="BB141" t="str">
        <f t="shared" si="77"/>
        <v>C7</v>
      </c>
      <c r="BC141" t="s">
        <v>251</v>
      </c>
      <c r="BD141">
        <v>69933.054273354806</v>
      </c>
      <c r="BE141">
        <v>2.6477000000000001E-2</v>
      </c>
      <c r="BF141">
        <v>-1.1512E-2</v>
      </c>
      <c r="BG141">
        <v>6.5204999999999999E-2</v>
      </c>
      <c r="BH141">
        <f t="shared" si="72"/>
        <v>11.155293695896788</v>
      </c>
      <c r="BI141">
        <f t="shared" si="73"/>
        <v>2.7197097551881159E-2</v>
      </c>
      <c r="BJ141">
        <f t="shared" si="73"/>
        <v>-1.1380982133677109E-2</v>
      </c>
      <c r="BK141">
        <f t="shared" si="73"/>
        <v>6.9753261410255715E-2</v>
      </c>
      <c r="CS141" t="s">
        <v>243</v>
      </c>
      <c r="CT141" t="s">
        <v>252</v>
      </c>
      <c r="CU141">
        <v>6892.7151399140203</v>
      </c>
      <c r="CV141">
        <v>0.110802</v>
      </c>
      <c r="CW141">
        <v>-2.0854999999999999E-2</v>
      </c>
      <c r="CX141">
        <v>0.24159</v>
      </c>
      <c r="DB141" t="s">
        <v>243</v>
      </c>
      <c r="DC141" t="s">
        <v>252</v>
      </c>
      <c r="DD141">
        <f t="shared" si="74"/>
        <v>8.8382203560363539</v>
      </c>
      <c r="DE141">
        <f t="shared" si="75"/>
        <v>0.12460891724902665</v>
      </c>
      <c r="DF141">
        <f t="shared" si="75"/>
        <v>-2.0428954160972908E-2</v>
      </c>
      <c r="DG141">
        <f t="shared" si="75"/>
        <v>0.31854801492596352</v>
      </c>
    </row>
    <row r="142" spans="2:111" x14ac:dyDescent="0.2">
      <c r="B142" t="s">
        <v>231</v>
      </c>
      <c r="C142" t="s">
        <v>246</v>
      </c>
      <c r="D142">
        <v>66383.7324726472</v>
      </c>
      <c r="E142">
        <v>-5.1999999999999997E-5</v>
      </c>
      <c r="F142">
        <v>-7.1429999999999993E-2</v>
      </c>
      <c r="G142">
        <v>0.458403</v>
      </c>
      <c r="J142" t="s">
        <v>231</v>
      </c>
      <c r="K142" t="s">
        <v>246</v>
      </c>
      <c r="L142">
        <v>66383.7324726472</v>
      </c>
      <c r="M142">
        <v>-5.1999999999999997E-5</v>
      </c>
      <c r="N142">
        <v>-7.1429999999999993E-2</v>
      </c>
      <c r="O142">
        <v>0.458403</v>
      </c>
      <c r="P142">
        <f t="shared" si="70"/>
        <v>11.103207312567047</v>
      </c>
      <c r="Q142">
        <f t="shared" si="71"/>
        <v>-5.1997296140600686E-5</v>
      </c>
      <c r="R142">
        <f t="shared" si="71"/>
        <v>-6.6667911109451861E-2</v>
      </c>
      <c r="S142">
        <f t="shared" si="71"/>
        <v>0.84639132048368071</v>
      </c>
      <c r="AC142" t="s">
        <v>250</v>
      </c>
      <c r="AD142" t="s">
        <v>254</v>
      </c>
      <c r="AE142">
        <v>2495.07695272109</v>
      </c>
      <c r="AF142">
        <v>0.25217299999999998</v>
      </c>
      <c r="AG142">
        <v>-4.1019999999999997E-3</v>
      </c>
      <c r="AH142" t="s">
        <v>195</v>
      </c>
      <c r="AI142">
        <v>1045.0574146906899</v>
      </c>
      <c r="AJ142">
        <f t="shared" si="78"/>
        <v>4.2600663094021732E-2</v>
      </c>
      <c r="AK142">
        <f t="shared" si="78"/>
        <v>-0.16056608065784758</v>
      </c>
      <c r="AT142" t="str">
        <f t="shared" si="76"/>
        <v>C7</v>
      </c>
      <c r="AU142" t="s">
        <v>252</v>
      </c>
      <c r="AV142">
        <v>70295.780136506</v>
      </c>
      <c r="AW142">
        <v>0.15043300000000001</v>
      </c>
      <c r="AX142">
        <v>7.9254000000000005E-2</v>
      </c>
      <c r="AY142">
        <v>0.22572400000000001</v>
      </c>
      <c r="BB142" t="str">
        <f t="shared" si="77"/>
        <v>C7</v>
      </c>
      <c r="BC142" t="s">
        <v>252</v>
      </c>
      <c r="BD142">
        <v>70295.780136506</v>
      </c>
      <c r="BE142">
        <v>0.15043300000000001</v>
      </c>
      <c r="BF142">
        <v>7.9254000000000005E-2</v>
      </c>
      <c r="BG142">
        <v>0.22572400000000001</v>
      </c>
      <c r="BH142">
        <f t="shared" si="72"/>
        <v>11.160467049489355</v>
      </c>
      <c r="BI142">
        <f t="shared" si="73"/>
        <v>0.17707020164389625</v>
      </c>
      <c r="BJ142">
        <f t="shared" si="73"/>
        <v>8.6075855882078237E-2</v>
      </c>
      <c r="BK142">
        <f t="shared" si="73"/>
        <v>0.29152911881551286</v>
      </c>
      <c r="CS142" t="s">
        <v>243</v>
      </c>
      <c r="CT142" t="s">
        <v>255</v>
      </c>
      <c r="CU142">
        <v>106697.397704911</v>
      </c>
      <c r="CV142">
        <v>-1.4132E-2</v>
      </c>
      <c r="CW142">
        <v>-7.0788000000000004E-2</v>
      </c>
      <c r="CX142">
        <v>3.0078000000000001E-2</v>
      </c>
      <c r="DB142" t="s">
        <v>243</v>
      </c>
      <c r="DC142" t="s">
        <v>255</v>
      </c>
      <c r="DD142">
        <f t="shared" si="74"/>
        <v>11.577752048097501</v>
      </c>
      <c r="DE142">
        <f t="shared" si="75"/>
        <v>-1.3935069596462788E-2</v>
      </c>
      <c r="DF142">
        <f t="shared" si="75"/>
        <v>-6.610832396328685E-2</v>
      </c>
      <c r="DG142">
        <f t="shared" si="75"/>
        <v>3.1010741069900469E-2</v>
      </c>
    </row>
    <row r="143" spans="2:111" x14ac:dyDescent="0.2">
      <c r="B143" t="s">
        <v>231</v>
      </c>
      <c r="C143" t="s">
        <v>247</v>
      </c>
      <c r="D143">
        <v>67102.996095554394</v>
      </c>
      <c r="E143">
        <v>4.6094999999999997E-2</v>
      </c>
      <c r="F143">
        <v>-2.3199000000000001E-2</v>
      </c>
      <c r="G143">
        <v>4.1564999999999998E-2</v>
      </c>
      <c r="J143" t="s">
        <v>231</v>
      </c>
      <c r="K143" t="s">
        <v>247</v>
      </c>
      <c r="L143">
        <v>67102.996095554394</v>
      </c>
      <c r="M143">
        <v>4.6094999999999997E-2</v>
      </c>
      <c r="N143">
        <v>-2.3199000000000001E-2</v>
      </c>
      <c r="O143">
        <v>4.1564999999999998E-2</v>
      </c>
      <c r="P143">
        <f t="shared" si="70"/>
        <v>11.113983973163451</v>
      </c>
      <c r="Q143">
        <f t="shared" si="71"/>
        <v>4.8322422044123889E-2</v>
      </c>
      <c r="R143">
        <f t="shared" si="71"/>
        <v>-2.2673008867287792E-2</v>
      </c>
      <c r="S143">
        <f t="shared" si="71"/>
        <v>4.336757317919316E-2</v>
      </c>
      <c r="AC143" t="s">
        <v>251</v>
      </c>
      <c r="AD143" t="s">
        <v>252</v>
      </c>
      <c r="AE143">
        <v>498.62310415783901</v>
      </c>
      <c r="AF143">
        <v>4.6778E-2</v>
      </c>
      <c r="AG143">
        <v>-9.3553999999999998E-2</v>
      </c>
      <c r="AH143" t="s">
        <v>195</v>
      </c>
      <c r="AI143">
        <v>1461.65830480314</v>
      </c>
      <c r="AJ143">
        <f t="shared" si="78"/>
        <v>-2.8954630818261093E-2</v>
      </c>
      <c r="AK143">
        <f t="shared" si="78"/>
        <v>-5.4505846935842553E-2</v>
      </c>
      <c r="AT143" t="str">
        <f t="shared" si="76"/>
        <v>C7</v>
      </c>
      <c r="AU143" t="s">
        <v>254</v>
      </c>
      <c r="AV143">
        <v>72006.994667184903</v>
      </c>
      <c r="AW143">
        <v>6.2143999999999998E-2</v>
      </c>
      <c r="AX143">
        <v>-0.11146499999999999</v>
      </c>
      <c r="AY143">
        <v>0.29356900000000002</v>
      </c>
      <c r="BB143" t="str">
        <f t="shared" si="77"/>
        <v>C7</v>
      </c>
      <c r="BC143" t="s">
        <v>254</v>
      </c>
      <c r="BD143">
        <v>72006.994667184903</v>
      </c>
      <c r="BE143">
        <v>6.2143999999999998E-2</v>
      </c>
      <c r="BF143">
        <v>-0.11146499999999999</v>
      </c>
      <c r="BG143">
        <v>0.29356900000000002</v>
      </c>
      <c r="BH143">
        <f t="shared" si="72"/>
        <v>11.184518541434961</v>
      </c>
      <c r="BI143">
        <f t="shared" si="73"/>
        <v>6.6261771529957686E-2</v>
      </c>
      <c r="BJ143">
        <f t="shared" si="73"/>
        <v>-0.10028655873104417</v>
      </c>
      <c r="BK143">
        <f t="shared" si="73"/>
        <v>0.41556641766853381</v>
      </c>
      <c r="CS143" t="s">
        <v>243</v>
      </c>
      <c r="CT143" t="s">
        <v>256</v>
      </c>
      <c r="CU143">
        <v>106284.61988923801</v>
      </c>
      <c r="CV143">
        <v>-1.0692E-2</v>
      </c>
      <c r="CW143">
        <v>-4.2978000000000002E-2</v>
      </c>
      <c r="CX143">
        <v>1.6022000000000002E-2</v>
      </c>
      <c r="DB143" t="s">
        <v>243</v>
      </c>
      <c r="DC143" t="s">
        <v>256</v>
      </c>
      <c r="DD143">
        <f t="shared" si="74"/>
        <v>11.573875867965864</v>
      </c>
      <c r="DE143">
        <f t="shared" si="75"/>
        <v>-1.0578890502744655E-2</v>
      </c>
      <c r="DF143">
        <f t="shared" si="75"/>
        <v>-4.1207005325136298E-2</v>
      </c>
      <c r="DG143">
        <f t="shared" si="75"/>
        <v>1.6282884373431113E-2</v>
      </c>
    </row>
    <row r="144" spans="2:111" x14ac:dyDescent="0.2">
      <c r="B144" t="s">
        <v>231</v>
      </c>
      <c r="C144" t="s">
        <v>248</v>
      </c>
      <c r="D144">
        <v>69116.781558460803</v>
      </c>
      <c r="E144">
        <v>3.5008999999999998E-2</v>
      </c>
      <c r="F144">
        <v>-0.14100399999999999</v>
      </c>
      <c r="G144">
        <v>4.6233000000000003E-2</v>
      </c>
      <c r="J144" t="s">
        <v>231</v>
      </c>
      <c r="K144" t="s">
        <v>248</v>
      </c>
      <c r="L144">
        <v>69116.781558460803</v>
      </c>
      <c r="M144">
        <v>3.5008999999999998E-2</v>
      </c>
      <c r="N144">
        <v>-0.14100399999999999</v>
      </c>
      <c r="O144">
        <v>4.6233000000000003E-2</v>
      </c>
      <c r="P144">
        <f t="shared" si="70"/>
        <v>11.14355283929287</v>
      </c>
      <c r="Q144">
        <f t="shared" si="71"/>
        <v>3.6279094830936241E-2</v>
      </c>
      <c r="R144">
        <f t="shared" si="71"/>
        <v>-0.12357888315904239</v>
      </c>
      <c r="S144">
        <f t="shared" si="71"/>
        <v>4.8474103213887669E-2</v>
      </c>
      <c r="AC144" t="s">
        <v>251</v>
      </c>
      <c r="AD144" t="s">
        <v>253</v>
      </c>
      <c r="AE144">
        <v>1143.6367430263799</v>
      </c>
      <c r="AF144">
        <v>0.175596</v>
      </c>
      <c r="AG144">
        <v>-0.118424</v>
      </c>
      <c r="AH144" t="s">
        <v>195</v>
      </c>
      <c r="AI144">
        <v>2275.3289872016298</v>
      </c>
      <c r="AJ144">
        <f t="shared" si="78"/>
        <v>6.795390710936916E-2</v>
      </c>
      <c r="AK144">
        <f t="shared" si="78"/>
        <v>-2.4651922654897466E-2</v>
      </c>
      <c r="AT144" t="str">
        <f t="shared" si="76"/>
        <v>C7</v>
      </c>
      <c r="AU144" t="s">
        <v>255</v>
      </c>
      <c r="AV144">
        <v>42581.0057419972</v>
      </c>
      <c r="AW144">
        <v>0.16084000000000001</v>
      </c>
      <c r="AX144">
        <v>-1.8723E-2</v>
      </c>
      <c r="AY144">
        <v>0.33528799999999997</v>
      </c>
      <c r="BB144" t="str">
        <f t="shared" si="77"/>
        <v>C7</v>
      </c>
      <c r="BC144" t="s">
        <v>255</v>
      </c>
      <c r="BD144">
        <v>42581.0057419972</v>
      </c>
      <c r="BE144">
        <v>0.16084000000000001</v>
      </c>
      <c r="BF144">
        <v>-1.8723E-2</v>
      </c>
      <c r="BG144">
        <v>0.33528799999999997</v>
      </c>
      <c r="BH144">
        <f t="shared" si="72"/>
        <v>10.659163558224821</v>
      </c>
      <c r="BI144">
        <f t="shared" si="73"/>
        <v>0.19166785833452502</v>
      </c>
      <c r="BJ144">
        <f t="shared" si="73"/>
        <v>-1.8378892004990561E-2</v>
      </c>
      <c r="BK144">
        <f t="shared" si="73"/>
        <v>0.50441093285513128</v>
      </c>
      <c r="CS144" t="s">
        <v>243</v>
      </c>
      <c r="CT144" t="s">
        <v>257</v>
      </c>
      <c r="CU144">
        <v>105844.202004644</v>
      </c>
      <c r="CV144">
        <v>0.114818</v>
      </c>
      <c r="CW144">
        <v>3.8608999999999997E-2</v>
      </c>
      <c r="CX144">
        <v>0.19539500000000001</v>
      </c>
      <c r="DB144" t="s">
        <v>243</v>
      </c>
      <c r="DC144" t="s">
        <v>257</v>
      </c>
      <c r="DD144">
        <f t="shared" si="74"/>
        <v>11.569723499480762</v>
      </c>
      <c r="DE144">
        <f t="shared" si="75"/>
        <v>0.12971117804022222</v>
      </c>
      <c r="DF144">
        <f t="shared" si="75"/>
        <v>4.015951886381295E-2</v>
      </c>
      <c r="DG144">
        <f t="shared" si="75"/>
        <v>0.24284586846962175</v>
      </c>
    </row>
    <row r="145" spans="2:111" x14ac:dyDescent="0.2">
      <c r="B145" t="s">
        <v>231</v>
      </c>
      <c r="C145" t="s">
        <v>249</v>
      </c>
      <c r="D145">
        <v>69433.895360983399</v>
      </c>
      <c r="E145">
        <v>-7.2000000000000005E-4</v>
      </c>
      <c r="F145">
        <v>-0.24446799999999999</v>
      </c>
      <c r="G145" t="s">
        <v>195</v>
      </c>
      <c r="J145" t="s">
        <v>231</v>
      </c>
      <c r="K145" t="s">
        <v>249</v>
      </c>
      <c r="L145">
        <v>69433.895360983399</v>
      </c>
      <c r="M145">
        <v>-7.2000000000000005E-4</v>
      </c>
      <c r="N145">
        <v>-0.24446799999999999</v>
      </c>
      <c r="O145" t="s">
        <v>195</v>
      </c>
      <c r="P145">
        <f t="shared" si="70"/>
        <v>11.148130433041473</v>
      </c>
      <c r="Q145">
        <f t="shared" si="71"/>
        <v>-7.1948197297945482E-4</v>
      </c>
      <c r="R145">
        <f t="shared" si="71"/>
        <v>-0.19644378159984829</v>
      </c>
      <c r="AC145" t="s">
        <v>251</v>
      </c>
      <c r="AD145" t="s">
        <v>254</v>
      </c>
      <c r="AE145">
        <v>2087.27405962896</v>
      </c>
      <c r="AF145">
        <v>5.6449999999999998E-3</v>
      </c>
      <c r="AG145">
        <v>-5.5338999999999999E-2</v>
      </c>
      <c r="AH145" t="s">
        <v>195</v>
      </c>
      <c r="AI145">
        <v>470.68460777892398</v>
      </c>
      <c r="AJ145">
        <f t="shared" si="78"/>
        <v>9.1255220963169948E-3</v>
      </c>
      <c r="AK145">
        <f t="shared" si="78"/>
        <v>-0.12774292141574303</v>
      </c>
      <c r="AT145" t="str">
        <f t="shared" si="76"/>
        <v>C7</v>
      </c>
      <c r="AU145" t="s">
        <v>256</v>
      </c>
      <c r="AV145">
        <v>42179.051316974801</v>
      </c>
      <c r="AW145">
        <v>2.6605E-2</v>
      </c>
      <c r="AX145">
        <v>-7.4209999999999996E-3</v>
      </c>
      <c r="AY145">
        <v>6.5155000000000005E-2</v>
      </c>
      <c r="BB145" t="str">
        <f t="shared" si="77"/>
        <v>C7</v>
      </c>
      <c r="BC145" t="s">
        <v>256</v>
      </c>
      <c r="BD145">
        <v>42179.051316974801</v>
      </c>
      <c r="BE145">
        <v>2.6605E-2</v>
      </c>
      <c r="BF145">
        <v>-7.4209999999999996E-3</v>
      </c>
      <c r="BG145">
        <v>6.5155000000000005E-2</v>
      </c>
      <c r="BH145">
        <f t="shared" si="72"/>
        <v>10.64967896248004</v>
      </c>
      <c r="BI145">
        <f t="shared" si="73"/>
        <v>2.7332172447978469E-2</v>
      </c>
      <c r="BJ145">
        <f t="shared" si="73"/>
        <v>-7.3663344321788018E-3</v>
      </c>
      <c r="BK145">
        <f t="shared" si="73"/>
        <v>6.9696045868566453E-2</v>
      </c>
      <c r="CS145" t="s">
        <v>243</v>
      </c>
      <c r="CT145" t="s">
        <v>259</v>
      </c>
      <c r="CU145">
        <v>104967.34982841001</v>
      </c>
      <c r="CV145">
        <v>-8.6E-3</v>
      </c>
      <c r="CW145">
        <v>-3.8443999999999999E-2</v>
      </c>
      <c r="CX145">
        <v>2.3663E-2</v>
      </c>
      <c r="DB145" t="s">
        <v>243</v>
      </c>
      <c r="DC145" t="s">
        <v>259</v>
      </c>
      <c r="DD145">
        <f t="shared" si="74"/>
        <v>11.561404626768294</v>
      </c>
      <c r="DE145">
        <f t="shared" si="75"/>
        <v>-8.5266706325599854E-3</v>
      </c>
      <c r="DF145">
        <f t="shared" si="75"/>
        <v>-3.7020773387876481E-2</v>
      </c>
      <c r="DG145">
        <f t="shared" si="75"/>
        <v>2.4236508500650903E-2</v>
      </c>
    </row>
    <row r="146" spans="2:111" x14ac:dyDescent="0.2">
      <c r="B146" t="s">
        <v>231</v>
      </c>
      <c r="C146" t="s">
        <v>250</v>
      </c>
      <c r="D146">
        <v>70954.925776862001</v>
      </c>
      <c r="E146">
        <v>0.115136</v>
      </c>
      <c r="F146">
        <v>-1.8754E-2</v>
      </c>
      <c r="G146" t="s">
        <v>195</v>
      </c>
      <c r="J146" t="s">
        <v>231</v>
      </c>
      <c r="K146" t="s">
        <v>250</v>
      </c>
      <c r="L146">
        <v>70954.925776862001</v>
      </c>
      <c r="M146">
        <v>0.115136</v>
      </c>
      <c r="N146">
        <v>-1.8754E-2</v>
      </c>
      <c r="O146" t="s">
        <v>195</v>
      </c>
      <c r="P146">
        <f t="shared" si="70"/>
        <v>11.169800106208786</v>
      </c>
      <c r="Q146">
        <f t="shared" si="71"/>
        <v>0.13011717054824246</v>
      </c>
      <c r="R146">
        <f t="shared" si="71"/>
        <v>-1.8408762076026205E-2</v>
      </c>
      <c r="AC146" t="s">
        <v>252</v>
      </c>
      <c r="AD146" t="s">
        <v>253</v>
      </c>
      <c r="AE146">
        <v>740.46606944545397</v>
      </c>
      <c r="AF146">
        <v>0.40959800000000002</v>
      </c>
      <c r="AG146">
        <v>-8.1861000000000003E-2</v>
      </c>
      <c r="AH146" t="s">
        <v>195</v>
      </c>
      <c r="AI146">
        <v>912.23900377039297</v>
      </c>
      <c r="AJ146">
        <f t="shared" si="78"/>
        <v>0.12192270625707513</v>
      </c>
      <c r="AK146">
        <f t="shared" si="78"/>
        <v>-3.5329140873779571E-2</v>
      </c>
      <c r="AT146" t="str">
        <f t="shared" si="76"/>
        <v>C7</v>
      </c>
      <c r="AU146" t="s">
        <v>257</v>
      </c>
      <c r="AV146">
        <v>41715.723714206302</v>
      </c>
      <c r="AW146">
        <v>0.10784299999999999</v>
      </c>
      <c r="AX146">
        <v>3.2605000000000002E-2</v>
      </c>
      <c r="AY146">
        <v>0.19105900000000001</v>
      </c>
      <c r="BB146" t="str">
        <f t="shared" si="77"/>
        <v>C7</v>
      </c>
      <c r="BC146" t="s">
        <v>257</v>
      </c>
      <c r="BD146">
        <v>41715.723714206302</v>
      </c>
      <c r="BE146">
        <v>0.10784299999999999</v>
      </c>
      <c r="BF146">
        <v>3.2605000000000002E-2</v>
      </c>
      <c r="BG146">
        <v>0.19105900000000001</v>
      </c>
      <c r="BH146">
        <f t="shared" si="72"/>
        <v>10.638633404201775</v>
      </c>
      <c r="BI146">
        <f t="shared" si="73"/>
        <v>0.12087894843620574</v>
      </c>
      <c r="BJ146">
        <f t="shared" si="73"/>
        <v>3.3703916187286478E-2</v>
      </c>
      <c r="BK146">
        <f t="shared" si="73"/>
        <v>0.23618409748053321</v>
      </c>
      <c r="CS146" t="s">
        <v>243</v>
      </c>
      <c r="CT146" t="s">
        <v>260</v>
      </c>
      <c r="CU146">
        <v>104086.04189323301</v>
      </c>
      <c r="CV146">
        <v>7.3299000000000003E-2</v>
      </c>
      <c r="CW146">
        <v>-7.8622999999999998E-2</v>
      </c>
      <c r="CX146">
        <v>0.24693100000000001</v>
      </c>
      <c r="DB146" t="s">
        <v>243</v>
      </c>
      <c r="DC146" t="s">
        <v>260</v>
      </c>
      <c r="DD146">
        <f t="shared" si="74"/>
        <v>11.552973161974554</v>
      </c>
      <c r="DE146">
        <f t="shared" si="75"/>
        <v>7.9096709726222375E-2</v>
      </c>
      <c r="DF146">
        <f t="shared" si="75"/>
        <v>-7.2892011388594538E-2</v>
      </c>
      <c r="DG146">
        <f t="shared" si="75"/>
        <v>0.32789956829985034</v>
      </c>
    </row>
    <row r="147" spans="2:111" x14ac:dyDescent="0.2">
      <c r="B147" t="s">
        <v>231</v>
      </c>
      <c r="C147" t="s">
        <v>251</v>
      </c>
      <c r="D147">
        <v>71302.732135592101</v>
      </c>
      <c r="E147">
        <v>1.0121E-2</v>
      </c>
      <c r="F147">
        <v>-6.4621999999999999E-2</v>
      </c>
      <c r="G147">
        <v>0.18579100000000001</v>
      </c>
      <c r="J147" t="s">
        <v>231</v>
      </c>
      <c r="K147" t="s">
        <v>251</v>
      </c>
      <c r="L147">
        <v>71302.732135592101</v>
      </c>
      <c r="M147">
        <v>1.0121E-2</v>
      </c>
      <c r="N147">
        <v>-6.4621999999999999E-2</v>
      </c>
      <c r="O147">
        <v>0.18579100000000001</v>
      </c>
      <c r="P147">
        <f t="shared" si="70"/>
        <v>11.174689924540498</v>
      </c>
      <c r="Q147">
        <f t="shared" si="71"/>
        <v>1.0224481982141253E-2</v>
      </c>
      <c r="R147">
        <f t="shared" si="71"/>
        <v>-6.0699478312490257E-2</v>
      </c>
      <c r="S147">
        <f t="shared" si="71"/>
        <v>0.22818588347709251</v>
      </c>
      <c r="AC147" t="s">
        <v>252</v>
      </c>
      <c r="AD147" t="s">
        <v>254</v>
      </c>
      <c r="AE147">
        <v>1714.8113598877201</v>
      </c>
      <c r="AF147">
        <v>6.3798999999999995E-2</v>
      </c>
      <c r="AG147">
        <v>-4.7255999999999999E-2</v>
      </c>
      <c r="AH147" t="s">
        <v>195</v>
      </c>
      <c r="AI147">
        <v>1770.1708957046999</v>
      </c>
      <c r="AJ147">
        <f t="shared" si="78"/>
        <v>8.6752165082000884E-2</v>
      </c>
      <c r="AK147">
        <f t="shared" si="78"/>
        <v>-1.8279633229270974E-2</v>
      </c>
      <c r="AT147" t="str">
        <f t="shared" si="76"/>
        <v>C7</v>
      </c>
      <c r="AU147" t="s">
        <v>259</v>
      </c>
      <c r="AV147">
        <v>40825.673013435997</v>
      </c>
      <c r="AW147">
        <v>6.9440000000000002E-2</v>
      </c>
      <c r="AX147">
        <v>-1.6508999999999999E-2</v>
      </c>
      <c r="AY147">
        <v>0.16961000000000001</v>
      </c>
      <c r="BB147" t="str">
        <f t="shared" si="77"/>
        <v>C7</v>
      </c>
      <c r="BC147" t="s">
        <v>259</v>
      </c>
      <c r="BD147">
        <v>40825.673013435997</v>
      </c>
      <c r="BE147">
        <v>6.9440000000000002E-2</v>
      </c>
      <c r="BF147">
        <v>-1.6508999999999999E-2</v>
      </c>
      <c r="BG147">
        <v>0.16961000000000001</v>
      </c>
      <c r="BH147">
        <f t="shared" si="72"/>
        <v>10.617066403028835</v>
      </c>
      <c r="BI147">
        <f t="shared" si="73"/>
        <v>7.4621733149931216E-2</v>
      </c>
      <c r="BJ147">
        <f t="shared" si="73"/>
        <v>-1.6240879323252425E-2</v>
      </c>
      <c r="BK147">
        <f t="shared" si="73"/>
        <v>0.20425342309035516</v>
      </c>
      <c r="CS147" t="s">
        <v>246</v>
      </c>
      <c r="CT147" t="s">
        <v>247</v>
      </c>
      <c r="CU147">
        <v>894.25276068905703</v>
      </c>
      <c r="CV147">
        <v>7.3728000000000002E-2</v>
      </c>
      <c r="CW147">
        <v>-3.9456999999999999E-2</v>
      </c>
      <c r="CX147">
        <v>0.19257199999999999</v>
      </c>
      <c r="DB147" t="s">
        <v>246</v>
      </c>
      <c r="DC147" t="s">
        <v>247</v>
      </c>
      <c r="DD147">
        <f t="shared" si="74"/>
        <v>6.7959884652901428</v>
      </c>
      <c r="DE147">
        <f t="shared" si="75"/>
        <v>7.9596490015891669E-2</v>
      </c>
      <c r="DF147">
        <f t="shared" si="75"/>
        <v>-3.7959242181254245E-2</v>
      </c>
      <c r="DG147">
        <f t="shared" si="75"/>
        <v>0.23850052264722055</v>
      </c>
    </row>
    <row r="148" spans="2:111" x14ac:dyDescent="0.2">
      <c r="B148" t="s">
        <v>231</v>
      </c>
      <c r="C148" t="s">
        <v>252</v>
      </c>
      <c r="D148">
        <v>71665.946480877494</v>
      </c>
      <c r="E148">
        <v>-4.5750000000000001E-3</v>
      </c>
      <c r="F148">
        <v>-5.5502999999999997E-2</v>
      </c>
      <c r="G148">
        <v>0.18828800000000001</v>
      </c>
      <c r="J148" t="s">
        <v>231</v>
      </c>
      <c r="K148" t="s">
        <v>252</v>
      </c>
      <c r="L148">
        <v>71665.946480877494</v>
      </c>
      <c r="M148">
        <v>-4.5750000000000001E-3</v>
      </c>
      <c r="N148">
        <v>-5.5502999999999997E-2</v>
      </c>
      <c r="O148">
        <v>0.18828800000000001</v>
      </c>
      <c r="P148">
        <f t="shared" si="70"/>
        <v>11.179770969287162</v>
      </c>
      <c r="Q148">
        <f t="shared" si="71"/>
        <v>-4.5541646965134514E-3</v>
      </c>
      <c r="R148">
        <f t="shared" si="71"/>
        <v>-5.258440762366378E-2</v>
      </c>
      <c r="S148">
        <f t="shared" si="71"/>
        <v>0.23196404636127102</v>
      </c>
      <c r="AC148" t="s">
        <v>253</v>
      </c>
      <c r="AD148" t="s">
        <v>254</v>
      </c>
      <c r="AE148">
        <v>974.45164066771395</v>
      </c>
      <c r="AF148">
        <v>0.18648400000000001</v>
      </c>
      <c r="AG148">
        <v>-0.36990099999999998</v>
      </c>
      <c r="AH148" t="s">
        <v>195</v>
      </c>
      <c r="AI148">
        <v>455.84646538061401</v>
      </c>
      <c r="AJ148">
        <f t="shared" si="78"/>
        <v>0.12798705070865787</v>
      </c>
      <c r="AK148">
        <f t="shared" si="78"/>
        <v>-0.1403063088621524</v>
      </c>
      <c r="AT148" t="str">
        <f t="shared" si="76"/>
        <v>C7</v>
      </c>
      <c r="AU148" t="s">
        <v>260</v>
      </c>
      <c r="AV148">
        <v>39948.442823218997</v>
      </c>
      <c r="AW148">
        <v>8.0378000000000005E-2</v>
      </c>
      <c r="AX148">
        <v>-4.3154999999999999E-2</v>
      </c>
      <c r="AY148">
        <v>0.16714399999999999</v>
      </c>
      <c r="BB148" t="str">
        <f t="shared" si="77"/>
        <v>C7</v>
      </c>
      <c r="BC148" t="s">
        <v>260</v>
      </c>
      <c r="BD148">
        <v>39948.442823218997</v>
      </c>
      <c r="BE148">
        <v>8.0378000000000005E-2</v>
      </c>
      <c r="BF148">
        <v>-4.3154999999999999E-2</v>
      </c>
      <c r="BG148">
        <v>0.16714399999999999</v>
      </c>
      <c r="BH148">
        <f t="shared" si="72"/>
        <v>10.595344972292551</v>
      </c>
      <c r="BI148">
        <f t="shared" si="73"/>
        <v>8.7403302661310855E-2</v>
      </c>
      <c r="BJ148">
        <f t="shared" si="73"/>
        <v>-4.1369690985519889E-2</v>
      </c>
      <c r="BK148">
        <f t="shared" si="73"/>
        <v>0.20068775394545993</v>
      </c>
      <c r="CS148" t="s">
        <v>246</v>
      </c>
      <c r="CT148" t="s">
        <v>250</v>
      </c>
      <c r="CU148">
        <v>4763.5836299995799</v>
      </c>
      <c r="CV148">
        <v>0.17772199999999999</v>
      </c>
      <c r="CW148">
        <v>-6.6177E-2</v>
      </c>
      <c r="CX148">
        <v>0.41075600000000001</v>
      </c>
      <c r="DB148" t="s">
        <v>246</v>
      </c>
      <c r="DC148" t="s">
        <v>250</v>
      </c>
      <c r="DD148">
        <f t="shared" si="74"/>
        <v>8.4687555274112327</v>
      </c>
      <c r="DE148">
        <f t="shared" si="75"/>
        <v>0.21613371633437836</v>
      </c>
      <c r="DF148">
        <f t="shared" si="75"/>
        <v>-6.2069431248282417E-2</v>
      </c>
      <c r="DG148">
        <f t="shared" si="75"/>
        <v>0.6970898303589006</v>
      </c>
    </row>
    <row r="149" spans="2:111" x14ac:dyDescent="0.2">
      <c r="B149" t="s">
        <v>231</v>
      </c>
      <c r="C149" t="s">
        <v>253</v>
      </c>
      <c r="D149">
        <v>72405.337600207306</v>
      </c>
      <c r="E149">
        <v>0.231849</v>
      </c>
      <c r="F149">
        <v>-7.3458999999999997E-2</v>
      </c>
      <c r="G149" t="s">
        <v>195</v>
      </c>
      <c r="J149" t="s">
        <v>231</v>
      </c>
      <c r="K149" t="s">
        <v>253</v>
      </c>
      <c r="L149">
        <v>72405.337600207306</v>
      </c>
      <c r="M149">
        <v>0.231849</v>
      </c>
      <c r="N149">
        <v>-7.3458999999999997E-2</v>
      </c>
      <c r="O149" t="s">
        <v>195</v>
      </c>
      <c r="P149">
        <f t="shared" si="70"/>
        <v>11.190035299416115</v>
      </c>
      <c r="Q149">
        <f t="shared" si="71"/>
        <v>0.30182737508640878</v>
      </c>
      <c r="R149">
        <f t="shared" si="71"/>
        <v>-6.8432050036377728E-2</v>
      </c>
      <c r="AC149" t="s">
        <v>255</v>
      </c>
      <c r="AD149" t="s">
        <v>256</v>
      </c>
      <c r="AE149">
        <v>442.23523152277198</v>
      </c>
      <c r="AF149">
        <v>2.0584999999999999E-2</v>
      </c>
      <c r="AG149">
        <v>-3.8441000000000003E-2</v>
      </c>
      <c r="AH149" t="s">
        <v>195</v>
      </c>
      <c r="AI149">
        <v>1334.80073419218</v>
      </c>
      <c r="AJ149">
        <f t="shared" si="78"/>
        <v>-6.3078256388635137E-2</v>
      </c>
      <c r="AK149">
        <f t="shared" si="78"/>
        <v>-0.25054897287736733</v>
      </c>
      <c r="AT149" t="s">
        <v>234</v>
      </c>
      <c r="AU149" t="s">
        <v>235</v>
      </c>
      <c r="AV149">
        <v>2150.3209062835199</v>
      </c>
      <c r="AW149">
        <v>-0.100036</v>
      </c>
      <c r="AX149">
        <v>-0.25137999999999999</v>
      </c>
      <c r="AY149">
        <v>5.4462999999999998E-2</v>
      </c>
      <c r="BB149" t="s">
        <v>234</v>
      </c>
      <c r="BC149" t="s">
        <v>235</v>
      </c>
      <c r="BD149">
        <v>2150.3209062835199</v>
      </c>
      <c r="BE149">
        <v>-0.100036</v>
      </c>
      <c r="BF149">
        <v>-0.25137999999999999</v>
      </c>
      <c r="BG149">
        <v>5.4462999999999998E-2</v>
      </c>
      <c r="BH149">
        <f t="shared" si="72"/>
        <v>7.6733723687202522</v>
      </c>
      <c r="BI149">
        <f t="shared" si="73"/>
        <v>-9.0938842001534501E-2</v>
      </c>
      <c r="BJ149">
        <f t="shared" si="73"/>
        <v>-0.20088222602247119</v>
      </c>
      <c r="BK149">
        <f t="shared" si="73"/>
        <v>5.7600072762885007E-2</v>
      </c>
      <c r="CS149" t="s">
        <v>246</v>
      </c>
      <c r="CT149" t="s">
        <v>251</v>
      </c>
      <c r="CU149">
        <v>5202.3199632471596</v>
      </c>
      <c r="CV149">
        <v>-5.5909999999999996E-3</v>
      </c>
      <c r="CW149">
        <v>-0.11983199999999999</v>
      </c>
      <c r="CX149">
        <v>8.6562E-2</v>
      </c>
      <c r="DB149" t="s">
        <v>246</v>
      </c>
      <c r="DC149" t="s">
        <v>251</v>
      </c>
      <c r="DD149">
        <f t="shared" si="74"/>
        <v>8.5568599518539354</v>
      </c>
      <c r="DE149">
        <f t="shared" si="75"/>
        <v>-5.5599145179302525E-3</v>
      </c>
      <c r="DF149">
        <f t="shared" si="75"/>
        <v>-0.10700890847912901</v>
      </c>
      <c r="DG149">
        <f t="shared" si="75"/>
        <v>9.4765052472088968E-2</v>
      </c>
    </row>
    <row r="150" spans="2:111" x14ac:dyDescent="0.2">
      <c r="B150" t="s">
        <v>231</v>
      </c>
      <c r="C150" t="s">
        <v>254</v>
      </c>
      <c r="D150">
        <v>73377.006514302499</v>
      </c>
      <c r="E150">
        <v>-1.1365999999999999E-2</v>
      </c>
      <c r="F150">
        <v>-9.6292000000000003E-2</v>
      </c>
      <c r="G150">
        <v>7.1540000000000006E-2</v>
      </c>
      <c r="J150" t="s">
        <v>231</v>
      </c>
      <c r="K150" t="s">
        <v>254</v>
      </c>
      <c r="L150">
        <v>73377.006514302499</v>
      </c>
      <c r="M150">
        <v>-1.1365999999999999E-2</v>
      </c>
      <c r="N150">
        <v>-9.6292000000000003E-2</v>
      </c>
      <c r="O150">
        <v>7.1540000000000006E-2</v>
      </c>
      <c r="P150">
        <f t="shared" si="70"/>
        <v>11.20336590277766</v>
      </c>
      <c r="Q150">
        <f t="shared" si="71"/>
        <v>-1.1238265870120213E-2</v>
      </c>
      <c r="R150">
        <f t="shared" si="71"/>
        <v>-8.7834263134274448E-2</v>
      </c>
      <c r="S150">
        <f t="shared" si="71"/>
        <v>7.7052323201861159E-2</v>
      </c>
      <c r="AC150" t="s">
        <v>255</v>
      </c>
      <c r="AD150" t="s">
        <v>257</v>
      </c>
      <c r="AE150">
        <v>882.43130044213603</v>
      </c>
      <c r="AF150">
        <v>0.14909700000000001</v>
      </c>
      <c r="AG150">
        <v>2.0073000000000001E-2</v>
      </c>
      <c r="AH150" t="s">
        <v>195</v>
      </c>
      <c r="AI150">
        <v>882.43130044213603</v>
      </c>
      <c r="AJ150">
        <f t="shared" si="78"/>
        <v>0.15110563696430421</v>
      </c>
      <c r="AK150">
        <f t="shared" si="78"/>
        <v>1.4163811795536461E-2</v>
      </c>
      <c r="AT150" t="str">
        <f t="shared" ref="AT150:AT165" si="79">AT149</f>
        <v>C8</v>
      </c>
      <c r="AU150" t="s">
        <v>236</v>
      </c>
      <c r="AV150">
        <v>2538.5385559411902</v>
      </c>
      <c r="AW150">
        <v>2.3600000000000001E-3</v>
      </c>
      <c r="AX150">
        <v>-0.12452100000000001</v>
      </c>
      <c r="AY150">
        <v>0.14228099999999999</v>
      </c>
      <c r="BB150" t="str">
        <f t="shared" ref="BB150:BB165" si="80">BB149</f>
        <v>C8</v>
      </c>
      <c r="BC150" t="s">
        <v>236</v>
      </c>
      <c r="BD150">
        <v>2538.5385559411902</v>
      </c>
      <c r="BE150">
        <v>2.3600000000000001E-3</v>
      </c>
      <c r="BF150">
        <v>-0.12452100000000001</v>
      </c>
      <c r="BG150">
        <v>0.14228099999999999</v>
      </c>
      <c r="BH150">
        <f t="shared" si="72"/>
        <v>7.8393438227460823</v>
      </c>
      <c r="BI150">
        <f t="shared" si="73"/>
        <v>2.3655827753498258E-3</v>
      </c>
      <c r="BJ150">
        <f t="shared" si="73"/>
        <v>-0.11073248076292039</v>
      </c>
      <c r="BK150">
        <f t="shared" si="73"/>
        <v>0.1658829989775206</v>
      </c>
      <c r="CS150" t="s">
        <v>246</v>
      </c>
      <c r="CT150" t="s">
        <v>252</v>
      </c>
      <c r="CU150">
        <v>5657.8872381835199</v>
      </c>
      <c r="CV150">
        <v>7.1263999999999994E-2</v>
      </c>
      <c r="CW150">
        <v>-6.5486000000000003E-2</v>
      </c>
      <c r="CX150">
        <v>0.14905099999999999</v>
      </c>
      <c r="DB150" t="s">
        <v>246</v>
      </c>
      <c r="DC150" t="s">
        <v>252</v>
      </c>
      <c r="DD150">
        <f t="shared" si="74"/>
        <v>8.640805822038228</v>
      </c>
      <c r="DE150">
        <f t="shared" si="75"/>
        <v>7.6732246838714116E-2</v>
      </c>
      <c r="DF150">
        <f t="shared" si="75"/>
        <v>-6.1461154815736677E-2</v>
      </c>
      <c r="DG150">
        <f t="shared" si="75"/>
        <v>0.17515855826847437</v>
      </c>
    </row>
    <row r="151" spans="2:111" x14ac:dyDescent="0.2">
      <c r="B151" t="s">
        <v>231</v>
      </c>
      <c r="C151" t="s">
        <v>255</v>
      </c>
      <c r="D151">
        <v>41207.600512526798</v>
      </c>
      <c r="E151">
        <v>0.13936299999999999</v>
      </c>
      <c r="F151">
        <v>2.5641000000000001E-2</v>
      </c>
      <c r="G151">
        <v>0.248581</v>
      </c>
      <c r="J151" t="s">
        <v>231</v>
      </c>
      <c r="K151" t="s">
        <v>255</v>
      </c>
      <c r="L151">
        <v>41207.600512526798</v>
      </c>
      <c r="M151">
        <v>0.13936299999999999</v>
      </c>
      <c r="N151">
        <v>2.5641000000000001E-2</v>
      </c>
      <c r="O151">
        <v>0.248581</v>
      </c>
      <c r="P151">
        <f t="shared" si="70"/>
        <v>10.626377996782947</v>
      </c>
      <c r="Q151">
        <f t="shared" si="71"/>
        <v>0.16193005878204167</v>
      </c>
      <c r="R151">
        <f t="shared" si="71"/>
        <v>2.6315762465374672E-2</v>
      </c>
      <c r="S151">
        <f t="shared" si="71"/>
        <v>0.33081543053875401</v>
      </c>
      <c r="AC151" t="s">
        <v>255</v>
      </c>
      <c r="AD151" t="s">
        <v>258</v>
      </c>
      <c r="AE151">
        <v>1347.45723494291</v>
      </c>
      <c r="AF151">
        <v>0.12922600000000001</v>
      </c>
      <c r="AG151">
        <v>-5.8824000000000001E-2</v>
      </c>
      <c r="AH151" t="s">
        <v>195</v>
      </c>
      <c r="AT151" t="str">
        <f t="shared" si="79"/>
        <v>C8</v>
      </c>
      <c r="AU151" t="s">
        <v>238</v>
      </c>
      <c r="AV151">
        <v>3194.52656899265</v>
      </c>
      <c r="AW151">
        <v>3.1786000000000002E-2</v>
      </c>
      <c r="AX151">
        <v>-6.1892000000000003E-2</v>
      </c>
      <c r="AY151">
        <v>0.214591</v>
      </c>
      <c r="BB151" t="str">
        <f t="shared" si="80"/>
        <v>C8</v>
      </c>
      <c r="BC151" t="s">
        <v>238</v>
      </c>
      <c r="BD151">
        <v>3194.52656899265</v>
      </c>
      <c r="BE151">
        <v>3.1786000000000002E-2</v>
      </c>
      <c r="BF151">
        <v>-6.1892000000000003E-2</v>
      </c>
      <c r="BG151">
        <v>0.214591</v>
      </c>
      <c r="BH151">
        <f t="shared" si="72"/>
        <v>8.0691941771130384</v>
      </c>
      <c r="BI151">
        <f t="shared" si="73"/>
        <v>3.2829519093919318E-2</v>
      </c>
      <c r="BJ151">
        <f t="shared" si="73"/>
        <v>-5.8284646649565112E-2</v>
      </c>
      <c r="BK151">
        <f t="shared" si="73"/>
        <v>0.27322197733919523</v>
      </c>
      <c r="CS151" t="s">
        <v>246</v>
      </c>
      <c r="CT151" t="s">
        <v>255</v>
      </c>
      <c r="CU151">
        <v>107508.788817472</v>
      </c>
      <c r="CV151">
        <v>0.239759</v>
      </c>
      <c r="CW151">
        <v>4.3582000000000003E-2</v>
      </c>
      <c r="CX151">
        <v>0.39416699999999999</v>
      </c>
      <c r="DB151" t="s">
        <v>246</v>
      </c>
      <c r="DC151" t="s">
        <v>255</v>
      </c>
      <c r="DD151">
        <f t="shared" si="74"/>
        <v>11.585327879649579</v>
      </c>
      <c r="DE151">
        <f t="shared" si="75"/>
        <v>0.31537236218514919</v>
      </c>
      <c r="DF151">
        <f t="shared" si="75"/>
        <v>4.556794205044238E-2</v>
      </c>
      <c r="DG151">
        <f t="shared" si="75"/>
        <v>0.65061989029980205</v>
      </c>
    </row>
    <row r="152" spans="2:111" x14ac:dyDescent="0.2">
      <c r="B152" t="s">
        <v>231</v>
      </c>
      <c r="C152" t="s">
        <v>256</v>
      </c>
      <c r="D152">
        <v>40805.543544964501</v>
      </c>
      <c r="E152">
        <v>2.6054000000000001E-2</v>
      </c>
      <c r="F152">
        <v>-1.1180000000000001E-2</v>
      </c>
      <c r="G152">
        <v>0.40332200000000001</v>
      </c>
      <c r="J152" t="s">
        <v>231</v>
      </c>
      <c r="K152" t="s">
        <v>256</v>
      </c>
      <c r="L152">
        <v>40805.543544964501</v>
      </c>
      <c r="M152">
        <v>2.6054000000000001E-2</v>
      </c>
      <c r="N152">
        <v>-1.1180000000000001E-2</v>
      </c>
      <c r="O152">
        <v>0.40332200000000001</v>
      </c>
      <c r="P152">
        <f t="shared" si="70"/>
        <v>10.616573222362709</v>
      </c>
      <c r="Q152">
        <f t="shared" si="71"/>
        <v>2.6750969766290947E-2</v>
      </c>
      <c r="R152">
        <f t="shared" si="71"/>
        <v>-1.1056389564667023E-2</v>
      </c>
      <c r="S152">
        <f t="shared" si="71"/>
        <v>0.67594582002353021</v>
      </c>
      <c r="AC152" t="s">
        <v>255</v>
      </c>
      <c r="AD152" t="s">
        <v>259</v>
      </c>
      <c r="AE152">
        <v>1794.58881084219</v>
      </c>
      <c r="AF152">
        <v>4.3806999999999999E-2</v>
      </c>
      <c r="AG152">
        <v>-4.6443999999999999E-2</v>
      </c>
      <c r="AH152" t="s">
        <v>195</v>
      </c>
      <c r="AT152" t="str">
        <f t="shared" si="79"/>
        <v>C8</v>
      </c>
      <c r="AU152" t="s">
        <v>239</v>
      </c>
      <c r="AV152">
        <v>4523.71805045363</v>
      </c>
      <c r="AW152">
        <v>-9.2276999999999998E-2</v>
      </c>
      <c r="AX152">
        <v>-0.15659600000000001</v>
      </c>
      <c r="AY152">
        <v>-3.3621999999999999E-2</v>
      </c>
      <c r="BB152" t="str">
        <f t="shared" si="80"/>
        <v>C8</v>
      </c>
      <c r="BC152" t="s">
        <v>239</v>
      </c>
      <c r="BD152">
        <v>4523.71805045363</v>
      </c>
      <c r="BE152">
        <v>-9.2276999999999998E-2</v>
      </c>
      <c r="BF152">
        <v>-0.15659600000000001</v>
      </c>
      <c r="BG152">
        <v>-3.3621999999999999E-2</v>
      </c>
      <c r="BH152">
        <f t="shared" si="72"/>
        <v>8.4170895122287792</v>
      </c>
      <c r="BI152">
        <f t="shared" si="73"/>
        <v>-8.4481317468004913E-2</v>
      </c>
      <c r="BJ152">
        <f t="shared" si="73"/>
        <v>-0.13539386267979486</v>
      </c>
      <c r="BK152">
        <f t="shared" si="73"/>
        <v>-3.2528332407785437E-2</v>
      </c>
      <c r="CS152" t="s">
        <v>246</v>
      </c>
      <c r="CT152" t="s">
        <v>256</v>
      </c>
      <c r="CU152">
        <v>107097.83180344899</v>
      </c>
      <c r="CV152">
        <v>3.6243999999999998E-2</v>
      </c>
      <c r="CW152">
        <v>-2.0140999999999999E-2</v>
      </c>
      <c r="CX152">
        <v>9.8039000000000001E-2</v>
      </c>
      <c r="DB152" t="s">
        <v>246</v>
      </c>
      <c r="DC152" t="s">
        <v>256</v>
      </c>
      <c r="DD152">
        <f t="shared" si="74"/>
        <v>11.581498011631933</v>
      </c>
      <c r="DE152">
        <f t="shared" si="75"/>
        <v>3.760702916505837E-2</v>
      </c>
      <c r="DF152">
        <f t="shared" si="75"/>
        <v>-1.9743349203688511E-2</v>
      </c>
      <c r="DG152">
        <f t="shared" si="75"/>
        <v>0.1086953870511031</v>
      </c>
    </row>
    <row r="153" spans="2:111" x14ac:dyDescent="0.2">
      <c r="B153" t="s">
        <v>231</v>
      </c>
      <c r="C153" t="s">
        <v>257</v>
      </c>
      <c r="D153">
        <v>40342.440245974198</v>
      </c>
      <c r="E153">
        <v>0.122471</v>
      </c>
      <c r="F153">
        <v>1.4477E-2</v>
      </c>
      <c r="G153">
        <v>0.10431</v>
      </c>
      <c r="J153" t="s">
        <v>231</v>
      </c>
      <c r="K153" t="s">
        <v>257</v>
      </c>
      <c r="L153">
        <v>40342.440245974198</v>
      </c>
      <c r="M153">
        <v>0.122471</v>
      </c>
      <c r="N153">
        <v>1.4477E-2</v>
      </c>
      <c r="O153">
        <v>0.10431</v>
      </c>
      <c r="P153">
        <f t="shared" si="70"/>
        <v>10.605159301646268</v>
      </c>
      <c r="Q153">
        <f t="shared" si="71"/>
        <v>0.13956347881380557</v>
      </c>
      <c r="R153">
        <f t="shared" si="71"/>
        <v>1.468966224025213E-2</v>
      </c>
      <c r="S153">
        <f t="shared" si="71"/>
        <v>0.11645770299992185</v>
      </c>
      <c r="AC153" t="s">
        <v>255</v>
      </c>
      <c r="AD153" t="s">
        <v>260</v>
      </c>
      <c r="AE153">
        <v>2646.5332040236999</v>
      </c>
      <c r="AF153">
        <v>0.14322499999999999</v>
      </c>
      <c r="AG153">
        <v>-2.9849000000000001E-2</v>
      </c>
      <c r="AH153" t="s">
        <v>195</v>
      </c>
      <c r="AT153" t="str">
        <f t="shared" si="79"/>
        <v>C8</v>
      </c>
      <c r="AU153" t="s">
        <v>243</v>
      </c>
      <c r="AV153">
        <v>63780.842147152602</v>
      </c>
      <c r="AW153">
        <v>-1.0317E-2</v>
      </c>
      <c r="AX153">
        <v>-0.116326</v>
      </c>
      <c r="AY153">
        <v>0.10102899999999999</v>
      </c>
      <c r="BB153" t="str">
        <f t="shared" si="80"/>
        <v>C8</v>
      </c>
      <c r="BC153" t="s">
        <v>243</v>
      </c>
      <c r="BD153">
        <v>63780.842147152602</v>
      </c>
      <c r="BE153">
        <v>-1.0317E-2</v>
      </c>
      <c r="BF153">
        <v>-0.116326</v>
      </c>
      <c r="BG153">
        <v>0.10102899999999999</v>
      </c>
      <c r="BH153">
        <f t="shared" si="72"/>
        <v>11.063208144414673</v>
      </c>
      <c r="BI153">
        <f t="shared" si="73"/>
        <v>-1.0211646443640957E-2</v>
      </c>
      <c r="BJ153">
        <f t="shared" si="73"/>
        <v>-0.10420432740973515</v>
      </c>
      <c r="BK153">
        <f t="shared" si="73"/>
        <v>0.11238293560081471</v>
      </c>
      <c r="CS153" t="s">
        <v>246</v>
      </c>
      <c r="CT153" t="s">
        <v>257</v>
      </c>
      <c r="CU153">
        <v>106653.092688397</v>
      </c>
      <c r="CV153">
        <v>0.12520999999999999</v>
      </c>
      <c r="CW153">
        <v>6.2544000000000002E-2</v>
      </c>
      <c r="CX153">
        <v>0.19171099999999999</v>
      </c>
      <c r="DB153" t="s">
        <v>246</v>
      </c>
      <c r="DC153" t="s">
        <v>257</v>
      </c>
      <c r="DD153">
        <f t="shared" si="74"/>
        <v>11.577336721963784</v>
      </c>
      <c r="DE153">
        <f t="shared" si="75"/>
        <v>0.14313149441580264</v>
      </c>
      <c r="DF153">
        <f t="shared" si="75"/>
        <v>6.6716731238586138E-2</v>
      </c>
      <c r="DG153">
        <f t="shared" si="75"/>
        <v>0.2371812557142309</v>
      </c>
    </row>
    <row r="154" spans="2:111" x14ac:dyDescent="0.2">
      <c r="B154" t="s">
        <v>231</v>
      </c>
      <c r="C154" t="s">
        <v>258</v>
      </c>
      <c r="D154">
        <v>39907.940776241499</v>
      </c>
      <c r="E154">
        <v>8.1879999999999994E-2</v>
      </c>
      <c r="F154">
        <v>-9.6775E-2</v>
      </c>
      <c r="G154" t="s">
        <v>195</v>
      </c>
      <c r="J154" t="s">
        <v>231</v>
      </c>
      <c r="K154" t="s">
        <v>258</v>
      </c>
      <c r="L154">
        <v>39907.940776241499</v>
      </c>
      <c r="M154">
        <v>8.1879999999999994E-2</v>
      </c>
      <c r="N154">
        <v>-9.6775E-2</v>
      </c>
      <c r="O154" t="s">
        <v>195</v>
      </c>
      <c r="P154">
        <f t="shared" si="70"/>
        <v>10.594330600025117</v>
      </c>
      <c r="Q154">
        <f t="shared" si="71"/>
        <v>8.9182241972726867E-2</v>
      </c>
      <c r="R154">
        <f t="shared" si="71"/>
        <v>-8.8235964532379016E-2</v>
      </c>
      <c r="AC154" t="s">
        <v>256</v>
      </c>
      <c r="AD154" t="s">
        <v>257</v>
      </c>
      <c r="AE154">
        <v>583.58632609066501</v>
      </c>
      <c r="AF154">
        <v>5.2767000000000001E-2</v>
      </c>
      <c r="AG154">
        <v>-2.0653999999999999E-2</v>
      </c>
      <c r="AH154" t="s">
        <v>195</v>
      </c>
      <c r="AT154" t="str">
        <f t="shared" si="79"/>
        <v>C8</v>
      </c>
      <c r="AU154" t="s">
        <v>244</v>
      </c>
      <c r="AV154">
        <v>64039.270272232097</v>
      </c>
      <c r="AW154">
        <v>-1.2045999999999999E-2</v>
      </c>
      <c r="AX154">
        <v>-0.17425199999999999</v>
      </c>
      <c r="AY154">
        <v>0.147786</v>
      </c>
      <c r="BB154" t="str">
        <f t="shared" si="80"/>
        <v>C8</v>
      </c>
      <c r="BC154" t="s">
        <v>244</v>
      </c>
      <c r="BD154">
        <v>64039.270272232097</v>
      </c>
      <c r="BE154">
        <v>-1.2045999999999999E-2</v>
      </c>
      <c r="BF154">
        <v>-0.17425199999999999</v>
      </c>
      <c r="BG154">
        <v>0.147786</v>
      </c>
      <c r="BH154">
        <f t="shared" si="72"/>
        <v>11.067251772171153</v>
      </c>
      <c r="BI154">
        <f t="shared" si="73"/>
        <v>-1.1902621027107462E-2</v>
      </c>
      <c r="BJ154">
        <f t="shared" si="73"/>
        <v>-0.14839404148342944</v>
      </c>
      <c r="BK154">
        <f t="shared" si="73"/>
        <v>0.17341418939374381</v>
      </c>
      <c r="CS154" t="s">
        <v>246</v>
      </c>
      <c r="CT154" t="s">
        <v>259</v>
      </c>
      <c r="CU154">
        <v>105773.41613089701</v>
      </c>
      <c r="CV154">
        <v>0.112551</v>
      </c>
      <c r="CW154">
        <v>-2.0749E-2</v>
      </c>
      <c r="CX154">
        <v>0.26521699999999998</v>
      </c>
      <c r="DB154" t="s">
        <v>246</v>
      </c>
      <c r="DC154" t="s">
        <v>259</v>
      </c>
      <c r="DD154">
        <f t="shared" si="74"/>
        <v>11.56905450153049</v>
      </c>
      <c r="DE154">
        <f t="shared" si="75"/>
        <v>0.12682531615901307</v>
      </c>
      <c r="DF154">
        <f t="shared" si="75"/>
        <v>-2.0327230298535684E-2</v>
      </c>
      <c r="DG154">
        <f t="shared" si="75"/>
        <v>0.36094602079797711</v>
      </c>
    </row>
    <row r="155" spans="2:111" x14ac:dyDescent="0.2">
      <c r="B155" t="s">
        <v>231</v>
      </c>
      <c r="C155" t="s">
        <v>259</v>
      </c>
      <c r="D155">
        <v>39452.564187895303</v>
      </c>
      <c r="E155">
        <v>9.3664999999999998E-2</v>
      </c>
      <c r="F155">
        <v>9.2750000000000003E-3</v>
      </c>
      <c r="G155" t="s">
        <v>195</v>
      </c>
      <c r="J155" t="s">
        <v>231</v>
      </c>
      <c r="K155" t="s">
        <v>259</v>
      </c>
      <c r="L155">
        <v>39452.564187895303</v>
      </c>
      <c r="M155">
        <v>9.3664999999999998E-2</v>
      </c>
      <c r="N155">
        <v>9.2750000000000003E-3</v>
      </c>
      <c r="O155" t="s">
        <v>195</v>
      </c>
      <c r="P155">
        <f t="shared" si="70"/>
        <v>10.582854322587451</v>
      </c>
      <c r="Q155">
        <f t="shared" si="71"/>
        <v>0.10334478973006669</v>
      </c>
      <c r="R155">
        <f t="shared" si="71"/>
        <v>9.3618309823614021E-3</v>
      </c>
      <c r="AC155" t="s">
        <v>256</v>
      </c>
      <c r="AD155" t="s">
        <v>258</v>
      </c>
      <c r="AE155">
        <v>1045.0574146906899</v>
      </c>
      <c r="AF155">
        <v>4.086E-2</v>
      </c>
      <c r="AG155">
        <v>-0.191279</v>
      </c>
      <c r="AH155" t="s">
        <v>195</v>
      </c>
      <c r="AT155" t="str">
        <f t="shared" si="79"/>
        <v>C8</v>
      </c>
      <c r="AU155" t="s">
        <v>246</v>
      </c>
      <c r="AV155">
        <v>64548.603400848202</v>
      </c>
      <c r="AW155">
        <v>0.17652100000000001</v>
      </c>
      <c r="AX155">
        <v>2.7116000000000001E-2</v>
      </c>
      <c r="AY155">
        <v>0.29285</v>
      </c>
      <c r="BB155" t="str">
        <f t="shared" si="80"/>
        <v>C8</v>
      </c>
      <c r="BC155" t="s">
        <v>246</v>
      </c>
      <c r="BD155">
        <v>64548.603400848202</v>
      </c>
      <c r="BE155">
        <v>0.17652100000000001</v>
      </c>
      <c r="BF155">
        <v>2.7116000000000001E-2</v>
      </c>
      <c r="BG155">
        <v>0.29285</v>
      </c>
      <c r="BH155">
        <f t="shared" si="72"/>
        <v>11.075173760112738</v>
      </c>
      <c r="BI155">
        <f t="shared" si="73"/>
        <v>0.21436005046880371</v>
      </c>
      <c r="BJ155">
        <f t="shared" si="73"/>
        <v>2.787177094083159E-2</v>
      </c>
      <c r="BK155">
        <f t="shared" si="73"/>
        <v>0.41412713002898965</v>
      </c>
      <c r="CS155" t="s">
        <v>246</v>
      </c>
      <c r="CT155" t="s">
        <v>260</v>
      </c>
      <c r="CU155">
        <v>104892.681465391</v>
      </c>
      <c r="CV155">
        <v>0.118855</v>
      </c>
      <c r="CW155">
        <v>-3.1535000000000001E-2</v>
      </c>
      <c r="CX155">
        <v>0.22036900000000001</v>
      </c>
      <c r="DB155" t="s">
        <v>246</v>
      </c>
      <c r="DC155" t="s">
        <v>260</v>
      </c>
      <c r="DD155">
        <f t="shared" si="74"/>
        <v>11.560693025176418</v>
      </c>
      <c r="DE155">
        <f t="shared" si="75"/>
        <v>0.13488699362760953</v>
      </c>
      <c r="DF155">
        <f t="shared" si="75"/>
        <v>-3.0570945241799839E-2</v>
      </c>
      <c r="DG155">
        <f t="shared" si="75"/>
        <v>0.28265807798817649</v>
      </c>
    </row>
    <row r="156" spans="2:111" x14ac:dyDescent="0.2">
      <c r="B156" t="s">
        <v>231</v>
      </c>
      <c r="C156" t="s">
        <v>260</v>
      </c>
      <c r="D156">
        <v>38575.244937653901</v>
      </c>
      <c r="E156">
        <v>2.5035000000000002E-2</v>
      </c>
      <c r="F156">
        <v>-4.3414000000000001E-2</v>
      </c>
      <c r="G156" t="s">
        <v>195</v>
      </c>
      <c r="J156" t="s">
        <v>231</v>
      </c>
      <c r="K156" t="s">
        <v>260</v>
      </c>
      <c r="L156">
        <v>38575.244937653901</v>
      </c>
      <c r="M156">
        <v>2.5035000000000002E-2</v>
      </c>
      <c r="N156">
        <v>-4.3414000000000001E-2</v>
      </c>
      <c r="O156" t="s">
        <v>195</v>
      </c>
      <c r="P156">
        <f t="shared" si="70"/>
        <v>10.560366026858745</v>
      </c>
      <c r="Q156">
        <f t="shared" si="71"/>
        <v>2.5677844845712412E-2</v>
      </c>
      <c r="R156">
        <f t="shared" si="71"/>
        <v>-4.1607645670845898E-2</v>
      </c>
      <c r="AC156" t="s">
        <v>256</v>
      </c>
      <c r="AD156" t="s">
        <v>259</v>
      </c>
      <c r="AE156">
        <v>1461.65830480314</v>
      </c>
      <c r="AF156">
        <v>-2.9818000000000001E-2</v>
      </c>
      <c r="AG156">
        <v>-5.7647999999999998E-2</v>
      </c>
      <c r="AH156" t="s">
        <v>195</v>
      </c>
      <c r="AT156" t="str">
        <f t="shared" si="79"/>
        <v>C8</v>
      </c>
      <c r="AU156" t="s">
        <v>247</v>
      </c>
      <c r="AV156">
        <v>65268.360275097999</v>
      </c>
      <c r="AW156">
        <v>0.110779</v>
      </c>
      <c r="AX156">
        <v>-3.0869000000000001E-2</v>
      </c>
      <c r="AY156">
        <v>0.27476</v>
      </c>
      <c r="BB156" t="str">
        <f t="shared" si="80"/>
        <v>C8</v>
      </c>
      <c r="BC156" t="s">
        <v>247</v>
      </c>
      <c r="BD156">
        <v>65268.360275097999</v>
      </c>
      <c r="BE156">
        <v>0.110779</v>
      </c>
      <c r="BF156">
        <v>-3.0869000000000001E-2</v>
      </c>
      <c r="BG156">
        <v>0.27476</v>
      </c>
      <c r="BH156">
        <f t="shared" si="72"/>
        <v>11.086262669130427</v>
      </c>
      <c r="BI156">
        <f t="shared" si="73"/>
        <v>0.12457982886144164</v>
      </c>
      <c r="BJ156">
        <f t="shared" si="73"/>
        <v>-2.9944638940544336E-2</v>
      </c>
      <c r="BK156">
        <f t="shared" si="73"/>
        <v>0.37885389664111191</v>
      </c>
      <c r="CS156" t="s">
        <v>247</v>
      </c>
      <c r="CT156" t="s">
        <v>250</v>
      </c>
      <c r="CU156">
        <v>4293.5706585544804</v>
      </c>
      <c r="CV156">
        <v>0.19039500000000001</v>
      </c>
      <c r="CW156">
        <v>4.3070000000000001E-3</v>
      </c>
      <c r="CX156">
        <v>0.39610899999999999</v>
      </c>
      <c r="DB156" t="s">
        <v>247</v>
      </c>
      <c r="DC156" t="s">
        <v>250</v>
      </c>
      <c r="DD156">
        <f t="shared" si="74"/>
        <v>8.3648739870761055</v>
      </c>
      <c r="DE156">
        <f t="shared" si="75"/>
        <v>0.23517023733796111</v>
      </c>
      <c r="DF156">
        <f t="shared" si="75"/>
        <v>4.3256304905226811E-3</v>
      </c>
      <c r="DG156">
        <f t="shared" si="75"/>
        <v>0.65592797375685352</v>
      </c>
    </row>
    <row r="157" spans="2:111" x14ac:dyDescent="0.2">
      <c r="B157" t="s">
        <v>232</v>
      </c>
      <c r="C157" t="s">
        <v>233</v>
      </c>
      <c r="D157">
        <v>1019.34145407709</v>
      </c>
      <c r="E157">
        <v>-9.5250000000000001E-2</v>
      </c>
      <c r="F157">
        <v>-0.139518</v>
      </c>
      <c r="G157" t="s">
        <v>195</v>
      </c>
      <c r="J157" t="s">
        <v>232</v>
      </c>
      <c r="K157" t="s">
        <v>233</v>
      </c>
      <c r="L157">
        <v>1019.34145407709</v>
      </c>
      <c r="M157">
        <v>-9.5250000000000001E-2</v>
      </c>
      <c r="N157">
        <v>-0.139518</v>
      </c>
      <c r="O157" t="s">
        <v>195</v>
      </c>
      <c r="P157">
        <f t="shared" si="70"/>
        <v>6.9269120645096578</v>
      </c>
      <c r="Q157">
        <f t="shared" si="71"/>
        <v>-8.6966446016891116E-2</v>
      </c>
      <c r="R157">
        <f t="shared" si="71"/>
        <v>-0.12243597731672515</v>
      </c>
      <c r="AC157" t="s">
        <v>256</v>
      </c>
      <c r="AD157" t="s">
        <v>260</v>
      </c>
      <c r="AE157">
        <v>2275.3289872016298</v>
      </c>
      <c r="AF157">
        <v>6.3630000000000006E-2</v>
      </c>
      <c r="AG157">
        <v>-2.5274999999999999E-2</v>
      </c>
      <c r="AH157" t="s">
        <v>195</v>
      </c>
      <c r="AT157" t="str">
        <f t="shared" si="79"/>
        <v>C8</v>
      </c>
      <c r="AU157" t="s">
        <v>250</v>
      </c>
      <c r="AV157">
        <v>69119.092369619495</v>
      </c>
      <c r="AW157">
        <v>0.29259200000000002</v>
      </c>
      <c r="AX157">
        <v>1.1795999999999999E-2</v>
      </c>
      <c r="AY157">
        <v>0.55311900000000003</v>
      </c>
      <c r="BB157" t="str">
        <f t="shared" si="80"/>
        <v>C8</v>
      </c>
      <c r="BC157" t="s">
        <v>250</v>
      </c>
      <c r="BD157">
        <v>69119.092369619495</v>
      </c>
      <c r="BE157">
        <v>0.29259200000000002</v>
      </c>
      <c r="BF157">
        <v>1.1795999999999999E-2</v>
      </c>
      <c r="BG157">
        <v>0.55311900000000003</v>
      </c>
      <c r="BH157">
        <f t="shared" si="72"/>
        <v>11.143586272165152</v>
      </c>
      <c r="BI157">
        <f t="shared" si="73"/>
        <v>0.41361138126795288</v>
      </c>
      <c r="BJ157">
        <f t="shared" si="73"/>
        <v>1.1936806570303297E-2</v>
      </c>
      <c r="BK157">
        <f t="shared" si="73"/>
        <v>1.2377321926866438</v>
      </c>
      <c r="CS157" t="s">
        <v>247</v>
      </c>
      <c r="CT157" t="s">
        <v>251</v>
      </c>
      <c r="CU157">
        <v>4765.9862567993196</v>
      </c>
      <c r="CV157">
        <v>-4.2167999999999997E-2</v>
      </c>
      <c r="CW157">
        <v>-0.10666100000000001</v>
      </c>
      <c r="CX157">
        <v>1.1918E-2</v>
      </c>
      <c r="DB157" t="s">
        <v>247</v>
      </c>
      <c r="DC157" t="s">
        <v>251</v>
      </c>
      <c r="DD157">
        <f t="shared" si="74"/>
        <v>8.4692597740622766</v>
      </c>
      <c r="DE157">
        <f t="shared" si="75"/>
        <v>-4.0461806541747587E-2</v>
      </c>
      <c r="DF157">
        <f t="shared" si="75"/>
        <v>-9.6380915203481479E-2</v>
      </c>
      <c r="DG157">
        <f t="shared" si="75"/>
        <v>1.2061751959857583E-2</v>
      </c>
    </row>
    <row r="158" spans="2:111" x14ac:dyDescent="0.2">
      <c r="B158" t="s">
        <v>232</v>
      </c>
      <c r="C158" t="s">
        <v>234</v>
      </c>
      <c r="D158">
        <v>1474.41819033814</v>
      </c>
      <c r="E158">
        <v>2.6849999999999999E-2</v>
      </c>
      <c r="F158">
        <v>-7.3413999999999993E-2</v>
      </c>
      <c r="G158" t="s">
        <v>195</v>
      </c>
      <c r="J158" t="s">
        <v>232</v>
      </c>
      <c r="K158" t="s">
        <v>234</v>
      </c>
      <c r="L158">
        <v>1474.41819033814</v>
      </c>
      <c r="M158">
        <v>2.6849999999999999E-2</v>
      </c>
      <c r="N158">
        <v>-7.3413999999999993E-2</v>
      </c>
      <c r="O158" t="s">
        <v>195</v>
      </c>
      <c r="P158">
        <f t="shared" si="70"/>
        <v>7.2960187437307695</v>
      </c>
      <c r="Q158">
        <f t="shared" si="71"/>
        <v>2.7590813338128756E-2</v>
      </c>
      <c r="R158">
        <f t="shared" si="71"/>
        <v>-6.8392996551190854E-2</v>
      </c>
      <c r="AC158" t="s">
        <v>257</v>
      </c>
      <c r="AD158" t="s">
        <v>258</v>
      </c>
      <c r="AE158">
        <v>470.68460777892398</v>
      </c>
      <c r="AF158">
        <v>9.0430000000000007E-3</v>
      </c>
      <c r="AG158">
        <v>-0.146451</v>
      </c>
      <c r="AH158" t="s">
        <v>195</v>
      </c>
      <c r="AT158" t="str">
        <f t="shared" si="79"/>
        <v>C8</v>
      </c>
      <c r="AU158" t="s">
        <v>251</v>
      </c>
      <c r="AV158">
        <v>69466.833582652893</v>
      </c>
      <c r="AW158">
        <v>0.11201999999999999</v>
      </c>
      <c r="AX158">
        <v>5.0653999999999998E-2</v>
      </c>
      <c r="AY158">
        <v>0.197327</v>
      </c>
      <c r="BB158" t="str">
        <f t="shared" si="80"/>
        <v>C8</v>
      </c>
      <c r="BC158" t="s">
        <v>251</v>
      </c>
      <c r="BD158">
        <v>69466.833582652893</v>
      </c>
      <c r="BE158">
        <v>0.11201999999999999</v>
      </c>
      <c r="BF158">
        <v>5.0653999999999998E-2</v>
      </c>
      <c r="BG158">
        <v>0.197327</v>
      </c>
      <c r="BH158">
        <f t="shared" si="72"/>
        <v>11.148604703011651</v>
      </c>
      <c r="BI158">
        <f t="shared" si="73"/>
        <v>0.12615148989842112</v>
      </c>
      <c r="BJ158">
        <f t="shared" si="73"/>
        <v>5.3356731897537882E-2</v>
      </c>
      <c r="BK158">
        <f t="shared" si="73"/>
        <v>0.24583734596778514</v>
      </c>
      <c r="CS158" t="s">
        <v>247</v>
      </c>
      <c r="CT158" t="s">
        <v>252</v>
      </c>
      <c r="CU158">
        <v>5246.90384893796</v>
      </c>
      <c r="CV158">
        <v>9.2732999999999996E-2</v>
      </c>
      <c r="CW158">
        <v>-9.6309000000000006E-2</v>
      </c>
      <c r="CX158">
        <v>0.25398500000000002</v>
      </c>
      <c r="DB158" t="s">
        <v>247</v>
      </c>
      <c r="DC158" t="s">
        <v>252</v>
      </c>
      <c r="DD158">
        <f t="shared" si="74"/>
        <v>8.5653934385593953</v>
      </c>
      <c r="DE158">
        <f t="shared" si="75"/>
        <v>0.10221136666493987</v>
      </c>
      <c r="DF158">
        <f t="shared" si="75"/>
        <v>-8.784840770257292E-2</v>
      </c>
      <c r="DG158">
        <f t="shared" si="75"/>
        <v>0.34045562086553222</v>
      </c>
    </row>
    <row r="159" spans="2:111" x14ac:dyDescent="0.2">
      <c r="B159" t="s">
        <v>232</v>
      </c>
      <c r="C159" t="s">
        <v>235</v>
      </c>
      <c r="D159">
        <v>3479.4230843632599</v>
      </c>
      <c r="E159">
        <v>3.0360000000000002E-2</v>
      </c>
      <c r="F159">
        <v>-0.20933099999999999</v>
      </c>
      <c r="G159" t="s">
        <v>195</v>
      </c>
      <c r="J159" t="s">
        <v>232</v>
      </c>
      <c r="K159" t="s">
        <v>235</v>
      </c>
      <c r="L159">
        <v>3479.4230843632599</v>
      </c>
      <c r="M159">
        <v>3.0360000000000002E-2</v>
      </c>
      <c r="N159">
        <v>-0.20933099999999999</v>
      </c>
      <c r="O159" t="s">
        <v>195</v>
      </c>
      <c r="P159">
        <f t="shared" si="70"/>
        <v>8.1546217786700534</v>
      </c>
      <c r="Q159">
        <f t="shared" si="71"/>
        <v>3.131058949713296E-2</v>
      </c>
      <c r="R159">
        <f t="shared" si="71"/>
        <v>-0.17309653023035049</v>
      </c>
      <c r="AC159" t="s">
        <v>257</v>
      </c>
      <c r="AD159" t="s">
        <v>259</v>
      </c>
      <c r="AE159">
        <v>912.23900377039297</v>
      </c>
      <c r="AF159">
        <v>0.10867300000000001</v>
      </c>
      <c r="AG159">
        <v>-3.6623000000000003E-2</v>
      </c>
      <c r="AH159" t="s">
        <v>195</v>
      </c>
      <c r="AT159" t="str">
        <f t="shared" si="79"/>
        <v>C8</v>
      </c>
      <c r="AU159" t="s">
        <v>252</v>
      </c>
      <c r="AV159">
        <v>69830.031168545203</v>
      </c>
      <c r="AW159">
        <v>0.270202</v>
      </c>
      <c r="AX159">
        <v>-5.3242999999999999E-2</v>
      </c>
      <c r="AY159">
        <v>0.53177200000000002</v>
      </c>
      <c r="BB159" t="str">
        <f t="shared" si="80"/>
        <v>C8</v>
      </c>
      <c r="BC159" t="s">
        <v>252</v>
      </c>
      <c r="BD159">
        <v>69830.031168545203</v>
      </c>
      <c r="BE159">
        <v>0.270202</v>
      </c>
      <c r="BF159">
        <v>-5.3242999999999999E-2</v>
      </c>
      <c r="BG159">
        <v>0.53177200000000002</v>
      </c>
      <c r="BH159">
        <f t="shared" si="72"/>
        <v>11.153819442188903</v>
      </c>
      <c r="BI159">
        <f t="shared" si="73"/>
        <v>0.37024217660229269</v>
      </c>
      <c r="BJ159">
        <f t="shared" si="73"/>
        <v>-5.0551487168678078E-2</v>
      </c>
      <c r="BK159">
        <f t="shared" si="73"/>
        <v>1.1357116618399583</v>
      </c>
      <c r="CS159" t="s">
        <v>247</v>
      </c>
      <c r="CT159" t="s">
        <v>255</v>
      </c>
      <c r="CU159">
        <v>108210.529640141</v>
      </c>
      <c r="CV159">
        <v>3.0761E-2</v>
      </c>
      <c r="CW159">
        <v>-8.2106999999999999E-2</v>
      </c>
      <c r="CX159">
        <v>0.181002</v>
      </c>
      <c r="DB159" t="s">
        <v>247</v>
      </c>
      <c r="DC159" t="s">
        <v>255</v>
      </c>
      <c r="DD159">
        <f t="shared" si="74"/>
        <v>11.591833957111898</v>
      </c>
      <c r="DE159">
        <f t="shared" si="75"/>
        <v>3.1737270167626355E-2</v>
      </c>
      <c r="DF159">
        <f t="shared" si="75"/>
        <v>-7.5876969652723808E-2</v>
      </c>
      <c r="DG159">
        <f t="shared" si="75"/>
        <v>0.22100420269646567</v>
      </c>
    </row>
    <row r="160" spans="2:111" x14ac:dyDescent="0.2">
      <c r="B160" t="s">
        <v>232</v>
      </c>
      <c r="C160" t="s">
        <v>236</v>
      </c>
      <c r="D160">
        <v>3996.6447177601299</v>
      </c>
      <c r="E160">
        <v>-1.4879E-2</v>
      </c>
      <c r="F160">
        <v>-0.11136799999999999</v>
      </c>
      <c r="G160" t="s">
        <v>195</v>
      </c>
      <c r="J160" t="s">
        <v>232</v>
      </c>
      <c r="K160" t="s">
        <v>236</v>
      </c>
      <c r="L160">
        <v>3996.6447177601299</v>
      </c>
      <c r="M160">
        <v>-1.4879E-2</v>
      </c>
      <c r="N160">
        <v>-0.11136799999999999</v>
      </c>
      <c r="O160" t="s">
        <v>195</v>
      </c>
      <c r="P160">
        <f t="shared" si="70"/>
        <v>8.2932104675352338</v>
      </c>
      <c r="Q160">
        <f t="shared" si="71"/>
        <v>-1.4660861048459962E-2</v>
      </c>
      <c r="R160">
        <f t="shared" si="71"/>
        <v>-0.10020803190302402</v>
      </c>
      <c r="AC160" t="s">
        <v>257</v>
      </c>
      <c r="AD160" t="s">
        <v>260</v>
      </c>
      <c r="AE160">
        <v>1770.1708957046999</v>
      </c>
      <c r="AF160">
        <v>7.9826999999999995E-2</v>
      </c>
      <c r="AG160">
        <v>-1.8620000000000001E-2</v>
      </c>
      <c r="AH160" t="s">
        <v>195</v>
      </c>
      <c r="AT160" t="str">
        <f t="shared" si="79"/>
        <v>C8</v>
      </c>
      <c r="AU160" t="s">
        <v>254</v>
      </c>
      <c r="AV160">
        <v>71541.0919472159</v>
      </c>
      <c r="AW160">
        <v>5.2262999999999997E-2</v>
      </c>
      <c r="AX160">
        <v>-8.4602999999999998E-2</v>
      </c>
      <c r="AY160">
        <v>0.23893300000000001</v>
      </c>
      <c r="BB160" t="str">
        <f t="shared" si="80"/>
        <v>C8</v>
      </c>
      <c r="BC160" t="s">
        <v>254</v>
      </c>
      <c r="BD160">
        <v>71541.0919472159</v>
      </c>
      <c r="BE160">
        <v>5.2262999999999997E-2</v>
      </c>
      <c r="BF160">
        <v>-8.4602999999999998E-2</v>
      </c>
      <c r="BG160">
        <v>0.23893300000000001</v>
      </c>
      <c r="BH160">
        <f t="shared" si="72"/>
        <v>11.178027276146564</v>
      </c>
      <c r="BI160">
        <f t="shared" si="73"/>
        <v>5.5145045513681532E-2</v>
      </c>
      <c r="BJ160">
        <f t="shared" si="73"/>
        <v>-7.8003656637497781E-2</v>
      </c>
      <c r="BK160">
        <f t="shared" si="73"/>
        <v>0.31394476438999463</v>
      </c>
      <c r="CS160" t="s">
        <v>247</v>
      </c>
      <c r="CT160" t="s">
        <v>256</v>
      </c>
      <c r="CU160">
        <v>107798.736156784</v>
      </c>
      <c r="CV160">
        <v>-7.0470000000000003E-3</v>
      </c>
      <c r="CW160">
        <v>-4.913E-2</v>
      </c>
      <c r="CX160">
        <v>3.5220000000000001E-2</v>
      </c>
      <c r="DB160" t="s">
        <v>247</v>
      </c>
      <c r="DC160" t="s">
        <v>256</v>
      </c>
      <c r="DD160">
        <f t="shared" si="74"/>
        <v>11.588021213425264</v>
      </c>
      <c r="DE160">
        <f t="shared" si="75"/>
        <v>-6.9976872976137165E-3</v>
      </c>
      <c r="DF160">
        <f t="shared" si="75"/>
        <v>-4.6829277591909489E-2</v>
      </c>
      <c r="DG160">
        <f t="shared" si="75"/>
        <v>3.6505731876697284E-2</v>
      </c>
    </row>
    <row r="161" spans="2:111" x14ac:dyDescent="0.2">
      <c r="B161" t="s">
        <v>232</v>
      </c>
      <c r="C161" t="s">
        <v>237</v>
      </c>
      <c r="D161">
        <v>4011.3495235394198</v>
      </c>
      <c r="E161">
        <v>3.8502000000000002E-2</v>
      </c>
      <c r="F161">
        <v>-0.18257599999999999</v>
      </c>
      <c r="G161" t="s">
        <v>195</v>
      </c>
      <c r="J161" t="s">
        <v>232</v>
      </c>
      <c r="K161" t="s">
        <v>237</v>
      </c>
      <c r="L161">
        <v>4011.3495235394198</v>
      </c>
      <c r="M161">
        <v>3.8502000000000002E-2</v>
      </c>
      <c r="N161">
        <v>-0.18257599999999999</v>
      </c>
      <c r="O161" t="s">
        <v>195</v>
      </c>
      <c r="P161">
        <f t="shared" si="70"/>
        <v>8.2968830032199019</v>
      </c>
      <c r="Q161">
        <f t="shared" si="71"/>
        <v>4.0043765041632956E-2</v>
      </c>
      <c r="R161">
        <f t="shared" si="71"/>
        <v>-0.1543883860318491</v>
      </c>
      <c r="AC161" t="s">
        <v>258</v>
      </c>
      <c r="AD161" t="s">
        <v>259</v>
      </c>
      <c r="AE161">
        <v>455.84646538061401</v>
      </c>
      <c r="AF161">
        <v>0.113465</v>
      </c>
      <c r="AG161">
        <v>-0.16320499999999999</v>
      </c>
      <c r="AH161" t="s">
        <v>195</v>
      </c>
      <c r="AT161" t="str">
        <f t="shared" si="79"/>
        <v>C8</v>
      </c>
      <c r="AU161" t="s">
        <v>255</v>
      </c>
      <c r="AV161">
        <v>43041.165620833199</v>
      </c>
      <c r="AW161">
        <v>0.122284</v>
      </c>
      <c r="AX161">
        <v>-1.9088999999999998E-2</v>
      </c>
      <c r="AY161">
        <v>0.32553900000000002</v>
      </c>
      <c r="BB161" t="str">
        <f t="shared" si="80"/>
        <v>C8</v>
      </c>
      <c r="BC161" t="s">
        <v>255</v>
      </c>
      <c r="BD161">
        <v>43041.165620833199</v>
      </c>
      <c r="BE161">
        <v>0.122284</v>
      </c>
      <c r="BF161">
        <v>-1.9088999999999998E-2</v>
      </c>
      <c r="BG161">
        <v>0.32553900000000002</v>
      </c>
      <c r="BH161">
        <f t="shared" si="72"/>
        <v>10.669912276737378</v>
      </c>
      <c r="BI161">
        <f t="shared" si="73"/>
        <v>0.13932069143094122</v>
      </c>
      <c r="BJ161">
        <f t="shared" si="73"/>
        <v>-1.8731435625347737E-2</v>
      </c>
      <c r="BK161">
        <f t="shared" si="73"/>
        <v>0.48266541727394174</v>
      </c>
      <c r="CS161" t="s">
        <v>247</v>
      </c>
      <c r="CT161" t="s">
        <v>257</v>
      </c>
      <c r="CU161">
        <v>107355.955680157</v>
      </c>
      <c r="CV161">
        <v>0.125945</v>
      </c>
      <c r="CW161">
        <v>1.7138E-2</v>
      </c>
      <c r="CX161">
        <v>0.26381399999999999</v>
      </c>
      <c r="DB161" t="s">
        <v>247</v>
      </c>
      <c r="DC161" t="s">
        <v>257</v>
      </c>
      <c r="DD161">
        <f t="shared" si="74"/>
        <v>11.58390528085658</v>
      </c>
      <c r="DE161">
        <f t="shared" si="75"/>
        <v>0.14409276304122737</v>
      </c>
      <c r="DF161">
        <f t="shared" si="75"/>
        <v>1.743683243425832E-2</v>
      </c>
      <c r="DG161">
        <f t="shared" si="75"/>
        <v>0.35835237290576022</v>
      </c>
    </row>
    <row r="162" spans="2:111" x14ac:dyDescent="0.2">
      <c r="B162" t="s">
        <v>232</v>
      </c>
      <c r="C162" t="s">
        <v>238</v>
      </c>
      <c r="D162">
        <v>4668.4439591795399</v>
      </c>
      <c r="E162">
        <v>7.4302000000000007E-2</v>
      </c>
      <c r="F162">
        <v>-0.12969</v>
      </c>
      <c r="G162" t="s">
        <v>195</v>
      </c>
      <c r="J162" t="s">
        <v>232</v>
      </c>
      <c r="K162" t="s">
        <v>238</v>
      </c>
      <c r="L162">
        <v>4668.4439591795399</v>
      </c>
      <c r="M162">
        <v>7.4302000000000007E-2</v>
      </c>
      <c r="N162">
        <v>-0.12969</v>
      </c>
      <c r="O162" t="s">
        <v>195</v>
      </c>
      <c r="P162">
        <f t="shared" si="70"/>
        <v>8.4485810958205594</v>
      </c>
      <c r="Q162">
        <f t="shared" si="71"/>
        <v>8.0265918258438498E-2</v>
      </c>
      <c r="R162">
        <f t="shared" si="71"/>
        <v>-0.11480140569536774</v>
      </c>
      <c r="AC162" t="s">
        <v>258</v>
      </c>
      <c r="AD162" t="s">
        <v>260</v>
      </c>
      <c r="AE162">
        <v>1334.80073419218</v>
      </c>
      <c r="AF162">
        <v>-6.7324999999999996E-2</v>
      </c>
      <c r="AG162">
        <v>-0.33431</v>
      </c>
      <c r="AH162" t="s">
        <v>195</v>
      </c>
      <c r="AT162" t="str">
        <f t="shared" si="79"/>
        <v>C8</v>
      </c>
      <c r="AU162" t="s">
        <v>256</v>
      </c>
      <c r="AV162">
        <v>42638.683961867297</v>
      </c>
      <c r="AW162">
        <v>4.8820000000000002E-2</v>
      </c>
      <c r="AX162">
        <v>-3.3079999999999998E-2</v>
      </c>
      <c r="AY162">
        <v>0.14082</v>
      </c>
      <c r="BB162" t="str">
        <f t="shared" si="80"/>
        <v>C8</v>
      </c>
      <c r="BC162" t="s">
        <v>256</v>
      </c>
      <c r="BD162">
        <v>42638.683961867297</v>
      </c>
      <c r="BE162">
        <v>4.8820000000000002E-2</v>
      </c>
      <c r="BF162">
        <v>-3.3079999999999998E-2</v>
      </c>
      <c r="BG162">
        <v>0.14082</v>
      </c>
      <c r="BH162">
        <f t="shared" si="72"/>
        <v>10.660517194429731</v>
      </c>
      <c r="BI162">
        <f t="shared" si="73"/>
        <v>5.1325721735107972E-2</v>
      </c>
      <c r="BJ162">
        <f t="shared" si="73"/>
        <v>-3.2020753475045495E-2</v>
      </c>
      <c r="BK162">
        <f t="shared" si="73"/>
        <v>0.16390046323238436</v>
      </c>
      <c r="CS162" t="s">
        <v>247</v>
      </c>
      <c r="CT162" t="s">
        <v>259</v>
      </c>
      <c r="CU162">
        <v>106477.542345792</v>
      </c>
      <c r="CV162">
        <v>-3.5596999999999997E-2</v>
      </c>
      <c r="CW162">
        <v>-9.6676999999999999E-2</v>
      </c>
      <c r="CX162">
        <v>2.5500999999999999E-2</v>
      </c>
      <c r="DB162" t="s">
        <v>247</v>
      </c>
      <c r="DC162" t="s">
        <v>259</v>
      </c>
      <c r="DD162">
        <f t="shared" si="74"/>
        <v>11.57568937190285</v>
      </c>
      <c r="DE162">
        <f t="shared" si="75"/>
        <v>-3.437340973370915E-2</v>
      </c>
      <c r="DF162">
        <f t="shared" si="75"/>
        <v>-8.815448851393802E-2</v>
      </c>
      <c r="DG162">
        <f t="shared" si="75"/>
        <v>2.6168318284574946E-2</v>
      </c>
    </row>
    <row r="163" spans="2:111" x14ac:dyDescent="0.2">
      <c r="B163" t="s">
        <v>232</v>
      </c>
      <c r="C163" t="s">
        <v>239</v>
      </c>
      <c r="D163">
        <v>5997.9629875483497</v>
      </c>
      <c r="E163">
        <v>-6.8372000000000002E-2</v>
      </c>
      <c r="F163">
        <v>-0.107143</v>
      </c>
      <c r="G163" t="s">
        <v>195</v>
      </c>
      <c r="J163" t="s">
        <v>232</v>
      </c>
      <c r="K163" t="s">
        <v>239</v>
      </c>
      <c r="L163">
        <v>5997.9629875483497</v>
      </c>
      <c r="M163">
        <v>-6.8372000000000002E-2</v>
      </c>
      <c r="N163">
        <v>-0.107143</v>
      </c>
      <c r="O163" t="s">
        <v>195</v>
      </c>
      <c r="P163">
        <f t="shared" si="70"/>
        <v>8.69917518849104</v>
      </c>
      <c r="Q163">
        <f t="shared" si="71"/>
        <v>-6.399643569842714E-2</v>
      </c>
      <c r="R163">
        <f t="shared" si="71"/>
        <v>-9.6774310093637406E-2</v>
      </c>
      <c r="AC163" t="s">
        <v>259</v>
      </c>
      <c r="AD163" t="s">
        <v>260</v>
      </c>
      <c r="AE163">
        <v>882.43130044213603</v>
      </c>
      <c r="AF163">
        <v>0.13127</v>
      </c>
      <c r="AG163">
        <v>1.3965999999999999E-2</v>
      </c>
      <c r="AH163" t="s">
        <v>195</v>
      </c>
      <c r="AT163" t="str">
        <f t="shared" si="79"/>
        <v>C8</v>
      </c>
      <c r="AU163" t="s">
        <v>257</v>
      </c>
      <c r="AV163">
        <v>42176.378424421397</v>
      </c>
      <c r="AW163">
        <v>6.4184000000000005E-2</v>
      </c>
      <c r="AX163">
        <v>-4.2105999999999998E-2</v>
      </c>
      <c r="AY163">
        <v>0.14158100000000001</v>
      </c>
      <c r="BB163" t="str">
        <f t="shared" si="80"/>
        <v>C8</v>
      </c>
      <c r="BC163" t="s">
        <v>257</v>
      </c>
      <c r="BD163">
        <v>42176.378424421397</v>
      </c>
      <c r="BE163">
        <v>6.4184000000000005E-2</v>
      </c>
      <c r="BF163">
        <v>-4.2105999999999998E-2</v>
      </c>
      <c r="BG163">
        <v>0.14158100000000001</v>
      </c>
      <c r="BH163">
        <f t="shared" si="72"/>
        <v>10.649615590328125</v>
      </c>
      <c r="BI163">
        <f t="shared" si="73"/>
        <v>6.8586132316609261E-2</v>
      </c>
      <c r="BJ163">
        <f t="shared" si="73"/>
        <v>-4.0404718905754311E-2</v>
      </c>
      <c r="BK163">
        <f t="shared" si="73"/>
        <v>0.16493227666209626</v>
      </c>
      <c r="CS163" t="s">
        <v>247</v>
      </c>
      <c r="CT163" t="s">
        <v>260</v>
      </c>
      <c r="CU163">
        <v>105596.53428498399</v>
      </c>
      <c r="CV163">
        <v>0.166884</v>
      </c>
      <c r="CW163">
        <v>8.3759999999999998E-3</v>
      </c>
      <c r="CX163">
        <v>0.303591</v>
      </c>
      <c r="DB163" t="s">
        <v>247</v>
      </c>
      <c r="DC163" t="s">
        <v>260</v>
      </c>
      <c r="DD163">
        <f t="shared" si="74"/>
        <v>11.567380830444749</v>
      </c>
      <c r="DE163">
        <f t="shared" si="75"/>
        <v>0.20031304164126004</v>
      </c>
      <c r="DF163">
        <f t="shared" si="75"/>
        <v>8.4467499778141716E-3</v>
      </c>
      <c r="DG163">
        <f t="shared" si="75"/>
        <v>0.43593778943121064</v>
      </c>
    </row>
    <row r="164" spans="2:111" x14ac:dyDescent="0.2">
      <c r="B164" t="s">
        <v>232</v>
      </c>
      <c r="C164" t="s">
        <v>240</v>
      </c>
      <c r="D164">
        <v>6669.3118085751503</v>
      </c>
      <c r="E164">
        <v>0.21146400000000001</v>
      </c>
      <c r="F164">
        <v>-9.3091999999999994E-2</v>
      </c>
      <c r="G164" t="s">
        <v>195</v>
      </c>
      <c r="J164" t="s">
        <v>232</v>
      </c>
      <c r="K164" t="s">
        <v>240</v>
      </c>
      <c r="L164">
        <v>6669.3118085751503</v>
      </c>
      <c r="M164">
        <v>0.21146400000000001</v>
      </c>
      <c r="N164">
        <v>-9.3091999999999994E-2</v>
      </c>
      <c r="O164" t="s">
        <v>195</v>
      </c>
      <c r="P164">
        <f t="shared" si="70"/>
        <v>8.8052719564613788</v>
      </c>
      <c r="Q164">
        <f t="shared" si="71"/>
        <v>0.2681729179137034</v>
      </c>
      <c r="R164">
        <f t="shared" si="71"/>
        <v>-8.5163920328755485E-2</v>
      </c>
      <c r="AT164" t="str">
        <f t="shared" si="79"/>
        <v>C8</v>
      </c>
      <c r="AU164" t="s">
        <v>259</v>
      </c>
      <c r="AV164">
        <v>41286.900937222199</v>
      </c>
      <c r="AW164">
        <v>8.4517999999999996E-2</v>
      </c>
      <c r="AX164">
        <v>-3.5028999999999998E-2</v>
      </c>
      <c r="AY164">
        <v>0.251913</v>
      </c>
      <c r="BB164" t="str">
        <f t="shared" si="80"/>
        <v>C8</v>
      </c>
      <c r="BC164" t="s">
        <v>259</v>
      </c>
      <c r="BD164">
        <v>41286.900937222199</v>
      </c>
      <c r="BE164">
        <v>8.4517999999999996E-2</v>
      </c>
      <c r="BF164">
        <v>-3.5028999999999998E-2</v>
      </c>
      <c r="BG164">
        <v>0.251913</v>
      </c>
      <c r="BH164">
        <f t="shared" si="72"/>
        <v>10.628300560050267</v>
      </c>
      <c r="BI164">
        <f t="shared" si="73"/>
        <v>9.2320766547021121E-2</v>
      </c>
      <c r="BJ164">
        <f t="shared" si="73"/>
        <v>-3.3843496172571007E-2</v>
      </c>
      <c r="BK164">
        <f t="shared" si="73"/>
        <v>0.33674291893857267</v>
      </c>
      <c r="CS164" t="s">
        <v>250</v>
      </c>
      <c r="CT164" t="s">
        <v>251</v>
      </c>
      <c r="CU164">
        <v>501.91035056073503</v>
      </c>
      <c r="CV164">
        <v>0.15331800000000001</v>
      </c>
      <c r="CW164">
        <v>-1.7611000000000002E-2</v>
      </c>
      <c r="CX164">
        <v>0.35796899999999998</v>
      </c>
      <c r="DB164" t="s">
        <v>250</v>
      </c>
      <c r="DC164" t="s">
        <v>251</v>
      </c>
      <c r="DD164">
        <f t="shared" si="74"/>
        <v>6.2184215192032433</v>
      </c>
      <c r="DE164">
        <f t="shared" si="75"/>
        <v>0.18108097254931607</v>
      </c>
      <c r="DF164">
        <f t="shared" si="75"/>
        <v>-1.7306220156818274E-2</v>
      </c>
      <c r="DG164">
        <f t="shared" si="75"/>
        <v>0.55755718960610934</v>
      </c>
    </row>
    <row r="165" spans="2:111" x14ac:dyDescent="0.2">
      <c r="B165" t="s">
        <v>232</v>
      </c>
      <c r="C165" t="s">
        <v>241</v>
      </c>
      <c r="D165">
        <v>6876.6635078357504</v>
      </c>
      <c r="E165">
        <v>0.16293299999999999</v>
      </c>
      <c r="F165">
        <v>-6.8192000000000003E-2</v>
      </c>
      <c r="G165" t="s">
        <v>195</v>
      </c>
      <c r="J165" t="s">
        <v>232</v>
      </c>
      <c r="K165" t="s">
        <v>241</v>
      </c>
      <c r="L165">
        <v>6876.6635078357504</v>
      </c>
      <c r="M165">
        <v>0.16293299999999999</v>
      </c>
      <c r="N165">
        <v>-6.8192000000000003E-2</v>
      </c>
      <c r="O165" t="s">
        <v>195</v>
      </c>
      <c r="P165">
        <f t="shared" si="70"/>
        <v>8.8358888580421269</v>
      </c>
      <c r="Q165">
        <f t="shared" si="71"/>
        <v>0.19464750133501857</v>
      </c>
      <c r="R165">
        <f t="shared" si="71"/>
        <v>-6.3838710643779398E-2</v>
      </c>
      <c r="AT165" t="str">
        <f t="shared" si="79"/>
        <v>C8</v>
      </c>
      <c r="AU165" t="s">
        <v>260</v>
      </c>
      <c r="AV165">
        <v>40409.397372393403</v>
      </c>
      <c r="AW165">
        <v>0.16497800000000001</v>
      </c>
      <c r="AX165">
        <v>-0.15604599999999999</v>
      </c>
      <c r="AY165">
        <v>0.393787</v>
      </c>
      <c r="BB165" t="str">
        <f t="shared" si="80"/>
        <v>C8</v>
      </c>
      <c r="BC165" t="s">
        <v>260</v>
      </c>
      <c r="BD165">
        <v>40409.397372393403</v>
      </c>
      <c r="BE165">
        <v>0.16497800000000001</v>
      </c>
      <c r="BF165">
        <v>-0.15604599999999999</v>
      </c>
      <c r="BG165">
        <v>0.393787</v>
      </c>
      <c r="BH165">
        <f t="shared" si="72"/>
        <v>10.606817645127702</v>
      </c>
      <c r="BI165">
        <f t="shared" si="73"/>
        <v>0.19757323759134493</v>
      </c>
      <c r="BJ165">
        <f t="shared" si="73"/>
        <v>-0.13498251799668873</v>
      </c>
      <c r="BK165">
        <f t="shared" si="73"/>
        <v>0.64958521179849327</v>
      </c>
      <c r="CS165" t="s">
        <v>250</v>
      </c>
      <c r="CT165" t="s">
        <v>252</v>
      </c>
      <c r="CU165">
        <v>1000.27446233521</v>
      </c>
      <c r="CV165">
        <v>0.20405499999999999</v>
      </c>
      <c r="CW165">
        <v>6.3741000000000006E-2</v>
      </c>
      <c r="CX165">
        <v>0.33838400000000002</v>
      </c>
      <c r="DB165" t="s">
        <v>250</v>
      </c>
      <c r="DC165" t="s">
        <v>252</v>
      </c>
      <c r="DD165">
        <f t="shared" si="74"/>
        <v>6.9080297036594507</v>
      </c>
      <c r="DE165">
        <f t="shared" si="75"/>
        <v>0.25636821639686158</v>
      </c>
      <c r="DF165">
        <f t="shared" si="75"/>
        <v>6.8080520454276011E-2</v>
      </c>
      <c r="DG165">
        <f t="shared" si="75"/>
        <v>0.51145075088873304</v>
      </c>
    </row>
    <row r="166" spans="2:111" x14ac:dyDescent="0.2">
      <c r="B166" t="s">
        <v>232</v>
      </c>
      <c r="C166" t="s">
        <v>242</v>
      </c>
      <c r="D166">
        <v>64537.860368933798</v>
      </c>
      <c r="E166">
        <v>0.18639</v>
      </c>
      <c r="F166">
        <v>-0.12526699999999999</v>
      </c>
      <c r="G166" t="s">
        <v>195</v>
      </c>
      <c r="J166" t="s">
        <v>232</v>
      </c>
      <c r="K166" t="s">
        <v>242</v>
      </c>
      <c r="L166">
        <v>64537.860368933798</v>
      </c>
      <c r="M166">
        <v>0.18639</v>
      </c>
      <c r="N166">
        <v>-0.12526699999999999</v>
      </c>
      <c r="O166" t="s">
        <v>195</v>
      </c>
      <c r="P166">
        <f t="shared" si="70"/>
        <v>11.075007313041132</v>
      </c>
      <c r="Q166">
        <f t="shared" si="71"/>
        <v>0.22909010459556792</v>
      </c>
      <c r="R166">
        <f t="shared" si="71"/>
        <v>-0.11132202401741097</v>
      </c>
      <c r="AT166" t="s">
        <v>235</v>
      </c>
      <c r="AU166" t="s">
        <v>236</v>
      </c>
      <c r="AV166">
        <v>988.42602151096696</v>
      </c>
      <c r="AW166">
        <v>-8.2249999999999997E-3</v>
      </c>
      <c r="AX166">
        <v>-0.139989</v>
      </c>
      <c r="AY166">
        <v>0.11208899999999999</v>
      </c>
      <c r="BB166" t="s">
        <v>235</v>
      </c>
      <c r="BC166" t="s">
        <v>236</v>
      </c>
      <c r="BD166">
        <v>988.42602151096696</v>
      </c>
      <c r="BE166">
        <v>-8.2249999999999997E-3</v>
      </c>
      <c r="BF166">
        <v>-0.139989</v>
      </c>
      <c r="BG166">
        <v>0.11208899999999999</v>
      </c>
      <c r="BH166">
        <f t="shared" si="72"/>
        <v>6.8961138006709506</v>
      </c>
      <c r="BI166">
        <f t="shared" si="73"/>
        <v>-8.1579012621190716E-3</v>
      </c>
      <c r="BJ166">
        <f t="shared" si="73"/>
        <v>-0.12279855331937414</v>
      </c>
      <c r="BK166">
        <f t="shared" si="73"/>
        <v>0.12623900368392776</v>
      </c>
      <c r="CS166" t="s">
        <v>250</v>
      </c>
      <c r="CT166" t="s">
        <v>255</v>
      </c>
      <c r="CU166">
        <v>112113.935904507</v>
      </c>
      <c r="CV166">
        <v>0.20293800000000001</v>
      </c>
      <c r="CW166">
        <v>8.3110000000000007E-3</v>
      </c>
      <c r="CX166">
        <v>0.40565800000000002</v>
      </c>
      <c r="DB166" t="s">
        <v>250</v>
      </c>
      <c r="DC166" t="s">
        <v>255</v>
      </c>
      <c r="DD166">
        <f t="shared" si="74"/>
        <v>11.627270918055308</v>
      </c>
      <c r="DE166">
        <f t="shared" si="75"/>
        <v>0.25460754621346898</v>
      </c>
      <c r="DF166">
        <f t="shared" si="75"/>
        <v>8.3806515954094486E-3</v>
      </c>
      <c r="DG166">
        <f t="shared" si="75"/>
        <v>0.68253295240787304</v>
      </c>
    </row>
    <row r="167" spans="2:111" x14ac:dyDescent="0.2">
      <c r="B167" t="s">
        <v>232</v>
      </c>
      <c r="C167" t="s">
        <v>243</v>
      </c>
      <c r="D167">
        <v>65249.757240927698</v>
      </c>
      <c r="E167">
        <v>-1.2970000000000001E-2</v>
      </c>
      <c r="F167">
        <v>-0.111563</v>
      </c>
      <c r="G167" t="s">
        <v>195</v>
      </c>
      <c r="J167" t="s">
        <v>232</v>
      </c>
      <c r="K167" t="s">
        <v>243</v>
      </c>
      <c r="L167">
        <v>65249.757240927698</v>
      </c>
      <c r="M167">
        <v>-1.2970000000000001E-2</v>
      </c>
      <c r="N167">
        <v>-0.111563</v>
      </c>
      <c r="O167" t="s">
        <v>195</v>
      </c>
      <c r="P167">
        <f t="shared" si="70"/>
        <v>11.085977604732467</v>
      </c>
      <c r="Q167">
        <f t="shared" si="71"/>
        <v>-1.2803932989130972E-2</v>
      </c>
      <c r="R167">
        <f t="shared" si="71"/>
        <v>-0.10036588119611753</v>
      </c>
      <c r="AT167" t="str">
        <f t="shared" ref="AT167:AT181" si="81">AT166</f>
        <v>C9</v>
      </c>
      <c r="AU167" t="s">
        <v>238</v>
      </c>
      <c r="AV167">
        <v>1759.56812883161</v>
      </c>
      <c r="AW167">
        <v>-0.10321900000000001</v>
      </c>
      <c r="AX167">
        <v>-0.259301</v>
      </c>
      <c r="AY167">
        <v>0.119853</v>
      </c>
      <c r="BB167" t="str">
        <f t="shared" ref="BB167:BB181" si="82">BB166</f>
        <v>C9</v>
      </c>
      <c r="BC167" t="s">
        <v>238</v>
      </c>
      <c r="BD167">
        <v>1759.56812883161</v>
      </c>
      <c r="BE167">
        <v>-0.10321900000000001</v>
      </c>
      <c r="BF167">
        <v>-0.259301</v>
      </c>
      <c r="BG167">
        <v>0.119853</v>
      </c>
      <c r="BH167">
        <f t="shared" si="72"/>
        <v>7.4728236765755929</v>
      </c>
      <c r="BI167">
        <f t="shared" si="73"/>
        <v>-9.3561659108481646E-2</v>
      </c>
      <c r="BJ167">
        <f t="shared" si="73"/>
        <v>-0.20590867473304636</v>
      </c>
      <c r="BK167">
        <f t="shared" si="73"/>
        <v>0.13617384368747493</v>
      </c>
      <c r="CS167" t="s">
        <v>250</v>
      </c>
      <c r="CT167" t="s">
        <v>256</v>
      </c>
      <c r="CU167">
        <v>111704.815169266</v>
      </c>
      <c r="CV167">
        <v>0.13184299999999999</v>
      </c>
      <c r="CW167">
        <v>-1.7899999999999999E-2</v>
      </c>
      <c r="CX167">
        <v>0.34307300000000002</v>
      </c>
      <c r="DB167" t="s">
        <v>250</v>
      </c>
      <c r="DC167" t="s">
        <v>256</v>
      </c>
      <c r="DD167">
        <f t="shared" si="74"/>
        <v>11.623615092178891</v>
      </c>
      <c r="DE167">
        <f t="shared" si="75"/>
        <v>0.15186538840324962</v>
      </c>
      <c r="DF167">
        <f t="shared" si="75"/>
        <v>-1.7585224481776206E-2</v>
      </c>
      <c r="DG167">
        <f t="shared" si="75"/>
        <v>0.52223915290435619</v>
      </c>
    </row>
    <row r="168" spans="2:111" x14ac:dyDescent="0.2">
      <c r="B168" t="s">
        <v>232</v>
      </c>
      <c r="C168" t="s">
        <v>244</v>
      </c>
      <c r="D168">
        <v>65508.566477980501</v>
      </c>
      <c r="E168">
        <v>8.6957000000000007E-2</v>
      </c>
      <c r="F168">
        <v>-9.2358999999999997E-2</v>
      </c>
      <c r="G168" t="s">
        <v>195</v>
      </c>
      <c r="J168" t="s">
        <v>232</v>
      </c>
      <c r="K168" t="s">
        <v>244</v>
      </c>
      <c r="L168">
        <v>65508.566477980501</v>
      </c>
      <c r="M168">
        <v>8.6957000000000007E-2</v>
      </c>
      <c r="N168">
        <v>-9.2358999999999997E-2</v>
      </c>
      <c r="O168" t="s">
        <v>195</v>
      </c>
      <c r="P168">
        <f t="shared" si="70"/>
        <v>11.089936198994977</v>
      </c>
      <c r="Q168">
        <f t="shared" si="71"/>
        <v>9.5238668934540874E-2</v>
      </c>
      <c r="R168">
        <f t="shared" si="71"/>
        <v>-8.4550042614195506E-2</v>
      </c>
      <c r="AT168" t="str">
        <f t="shared" si="81"/>
        <v>C9</v>
      </c>
      <c r="AU168" t="s">
        <v>239</v>
      </c>
      <c r="AV168">
        <v>2935.1533179716498</v>
      </c>
      <c r="AW168">
        <v>-1.7294E-2</v>
      </c>
      <c r="AX168">
        <v>-0.17598900000000001</v>
      </c>
      <c r="AY168">
        <v>0.15353</v>
      </c>
      <c r="BB168" t="str">
        <f t="shared" si="82"/>
        <v>C9</v>
      </c>
      <c r="BC168" t="s">
        <v>239</v>
      </c>
      <c r="BD168">
        <v>2935.1533179716498</v>
      </c>
      <c r="BE168">
        <v>-1.7294E-2</v>
      </c>
      <c r="BF168">
        <v>-0.17598900000000001</v>
      </c>
      <c r="BG168">
        <v>0.15353</v>
      </c>
      <c r="BH168">
        <f t="shared" si="72"/>
        <v>7.9845149687076118</v>
      </c>
      <c r="BI168">
        <f t="shared" si="73"/>
        <v>-1.7000001965999999E-2</v>
      </c>
      <c r="BJ168">
        <f t="shared" si="73"/>
        <v>-0.14965191000936234</v>
      </c>
      <c r="BK168">
        <f t="shared" si="73"/>
        <v>0.18137677649532763</v>
      </c>
      <c r="CS168" t="s">
        <v>250</v>
      </c>
      <c r="CT168" t="s">
        <v>257</v>
      </c>
      <c r="CU168">
        <v>111255.882959059</v>
      </c>
      <c r="CV168">
        <v>0.28377200000000002</v>
      </c>
      <c r="CW168">
        <v>5.1399E-2</v>
      </c>
      <c r="CX168">
        <v>0.54426799999999997</v>
      </c>
      <c r="DB168" t="s">
        <v>250</v>
      </c>
      <c r="DC168" t="s">
        <v>257</v>
      </c>
      <c r="DD168">
        <f t="shared" si="74"/>
        <v>11.619588079161229</v>
      </c>
      <c r="DE168">
        <f t="shared" si="75"/>
        <v>0.39620344359617332</v>
      </c>
      <c r="DF168">
        <f t="shared" si="75"/>
        <v>5.4184003601092552E-2</v>
      </c>
      <c r="DG168">
        <f t="shared" si="75"/>
        <v>1.194272072182774</v>
      </c>
    </row>
    <row r="169" spans="2:111" x14ac:dyDescent="0.2">
      <c r="B169" t="s">
        <v>232</v>
      </c>
      <c r="C169" t="s">
        <v>245</v>
      </c>
      <c r="D169">
        <v>65876.774700951995</v>
      </c>
      <c r="E169">
        <v>0.66599699999999995</v>
      </c>
      <c r="F169">
        <v>0.66599699999999995</v>
      </c>
      <c r="G169" t="s">
        <v>195</v>
      </c>
      <c r="J169" t="s">
        <v>232</v>
      </c>
      <c r="K169" t="s">
        <v>245</v>
      </c>
      <c r="L169">
        <v>65876.774700951995</v>
      </c>
      <c r="M169">
        <v>0.66599699999999995</v>
      </c>
      <c r="N169">
        <v>0.66599699999999995</v>
      </c>
      <c r="O169" t="s">
        <v>195</v>
      </c>
      <c r="P169">
        <f t="shared" si="70"/>
        <v>11.095541225912685</v>
      </c>
      <c r="Q169">
        <f t="shared" si="71"/>
        <v>1.9939850839663111</v>
      </c>
      <c r="R169">
        <f t="shared" si="71"/>
        <v>1.9939850839663111</v>
      </c>
      <c r="AT169" t="str">
        <f t="shared" si="81"/>
        <v>C9</v>
      </c>
      <c r="AU169" t="s">
        <v>243</v>
      </c>
      <c r="AV169">
        <v>61893.120175024203</v>
      </c>
      <c r="AW169">
        <v>7.5522000000000006E-2</v>
      </c>
      <c r="AX169">
        <v>-6.7845000000000003E-2</v>
      </c>
      <c r="AY169">
        <v>0.188474</v>
      </c>
      <c r="BB169" t="str">
        <f t="shared" si="82"/>
        <v>C9</v>
      </c>
      <c r="BC169" t="s">
        <v>243</v>
      </c>
      <c r="BD169">
        <v>61893.120175024203</v>
      </c>
      <c r="BE169">
        <v>7.5522000000000006E-2</v>
      </c>
      <c r="BF169">
        <v>-6.7845000000000003E-2</v>
      </c>
      <c r="BG169">
        <v>0.188474</v>
      </c>
      <c r="BH169">
        <f t="shared" si="72"/>
        <v>11.033164308311939</v>
      </c>
      <c r="BI169">
        <f t="shared" si="73"/>
        <v>8.1691505909280704E-2</v>
      </c>
      <c r="BJ169">
        <f t="shared" si="73"/>
        <v>-6.3534501730120013E-2</v>
      </c>
      <c r="BK169">
        <f t="shared" si="73"/>
        <v>0.23224640985008491</v>
      </c>
      <c r="CS169" t="s">
        <v>250</v>
      </c>
      <c r="CT169" t="s">
        <v>259</v>
      </c>
      <c r="CU169">
        <v>110373.51956425</v>
      </c>
      <c r="CV169">
        <v>0.169294</v>
      </c>
      <c r="CW169">
        <v>1.9680000000000001E-3</v>
      </c>
      <c r="CX169">
        <v>0.39027699999999999</v>
      </c>
      <c r="DB169" t="s">
        <v>250</v>
      </c>
      <c r="DC169" t="s">
        <v>259</v>
      </c>
      <c r="DD169">
        <f t="shared" si="74"/>
        <v>11.611625525034881</v>
      </c>
      <c r="DE169">
        <f t="shared" si="75"/>
        <v>0.2037953259035086</v>
      </c>
      <c r="DF169">
        <f t="shared" si="75"/>
        <v>1.9718806611411259E-3</v>
      </c>
      <c r="DG169">
        <f t="shared" si="75"/>
        <v>0.64008902403222445</v>
      </c>
    </row>
    <row r="170" spans="2:111" x14ac:dyDescent="0.2">
      <c r="B170" t="s">
        <v>232</v>
      </c>
      <c r="C170" t="s">
        <v>246</v>
      </c>
      <c r="D170">
        <v>66019.677142500397</v>
      </c>
      <c r="E170">
        <v>8.1143000000000007E-2</v>
      </c>
      <c r="F170">
        <v>-7.0989999999999998E-2</v>
      </c>
      <c r="G170" t="s">
        <v>195</v>
      </c>
      <c r="J170" t="s">
        <v>232</v>
      </c>
      <c r="K170" t="s">
        <v>246</v>
      </c>
      <c r="L170">
        <v>66019.677142500397</v>
      </c>
      <c r="M170">
        <v>8.1143000000000007E-2</v>
      </c>
      <c r="N170">
        <v>-7.0989999999999998E-2</v>
      </c>
      <c r="O170" t="s">
        <v>195</v>
      </c>
      <c r="P170">
        <f t="shared" si="70"/>
        <v>11.097708115096838</v>
      </c>
      <c r="Q170">
        <f t="shared" si="71"/>
        <v>8.8308626913654681E-2</v>
      </c>
      <c r="R170">
        <f t="shared" si="71"/>
        <v>-6.6284465774657089E-2</v>
      </c>
      <c r="AT170" t="str">
        <f t="shared" si="81"/>
        <v>C9</v>
      </c>
      <c r="AU170" t="s">
        <v>244</v>
      </c>
      <c r="AV170">
        <v>62154.749303653298</v>
      </c>
      <c r="AW170">
        <v>-2.9304E-2</v>
      </c>
      <c r="AX170">
        <v>-0.28109299999999998</v>
      </c>
      <c r="AY170">
        <v>0.16420000000000001</v>
      </c>
      <c r="BB170" t="str">
        <f t="shared" si="82"/>
        <v>C9</v>
      </c>
      <c r="BC170" t="s">
        <v>244</v>
      </c>
      <c r="BD170">
        <v>62154.749303653298</v>
      </c>
      <c r="BE170">
        <v>-2.9304E-2</v>
      </c>
      <c r="BF170">
        <v>-0.28109299999999998</v>
      </c>
      <c r="BG170">
        <v>0.16420000000000001</v>
      </c>
      <c r="BH170">
        <f t="shared" si="72"/>
        <v>11.037382510811733</v>
      </c>
      <c r="BI170">
        <f t="shared" si="73"/>
        <v>-2.8469723230454755E-2</v>
      </c>
      <c r="BJ170">
        <f t="shared" si="73"/>
        <v>-0.21941654509079356</v>
      </c>
      <c r="BK170">
        <f t="shared" si="73"/>
        <v>0.19645848289064372</v>
      </c>
      <c r="CS170" t="s">
        <v>250</v>
      </c>
      <c r="CT170" t="s">
        <v>260</v>
      </c>
      <c r="CU170">
        <v>109493.471193491</v>
      </c>
      <c r="CV170">
        <v>0.21890499999999999</v>
      </c>
      <c r="CW170">
        <v>-3.6177000000000001E-2</v>
      </c>
      <c r="CX170">
        <v>0.46044099999999999</v>
      </c>
      <c r="DB170" t="s">
        <v>250</v>
      </c>
      <c r="DC170" t="s">
        <v>260</v>
      </c>
      <c r="DD170">
        <f t="shared" si="74"/>
        <v>11.603620202657387</v>
      </c>
      <c r="DE170">
        <f t="shared" si="75"/>
        <v>0.280254002394075</v>
      </c>
      <c r="DF170">
        <f t="shared" si="75"/>
        <v>-3.4913919147018323E-2</v>
      </c>
      <c r="DG170">
        <f t="shared" si="75"/>
        <v>0.85336543362264361</v>
      </c>
    </row>
    <row r="171" spans="2:111" x14ac:dyDescent="0.2">
      <c r="B171" t="s">
        <v>232</v>
      </c>
      <c r="C171" t="s">
        <v>247</v>
      </c>
      <c r="D171">
        <v>66738.582499180993</v>
      </c>
      <c r="E171">
        <v>0.12670899999999999</v>
      </c>
      <c r="F171">
        <v>-1.3129999999999999E-3</v>
      </c>
      <c r="G171" t="s">
        <v>195</v>
      </c>
      <c r="J171" t="s">
        <v>232</v>
      </c>
      <c r="K171" t="s">
        <v>247</v>
      </c>
      <c r="L171">
        <v>66738.582499180993</v>
      </c>
      <c r="M171">
        <v>0.12670899999999999</v>
      </c>
      <c r="N171">
        <v>-1.3129999999999999E-3</v>
      </c>
      <c r="O171" t="s">
        <v>195</v>
      </c>
      <c r="P171">
        <f t="shared" si="70"/>
        <v>11.10853851293059</v>
      </c>
      <c r="Q171">
        <f t="shared" si="71"/>
        <v>0.14509367438803331</v>
      </c>
      <c r="R171">
        <f t="shared" si="71"/>
        <v>-1.3112782916031252E-3</v>
      </c>
      <c r="AT171" t="str">
        <f t="shared" si="81"/>
        <v>C9</v>
      </c>
      <c r="AU171" t="s">
        <v>246</v>
      </c>
      <c r="AV171">
        <v>62681.290645614397</v>
      </c>
      <c r="AW171">
        <v>-1.2794E-2</v>
      </c>
      <c r="AX171">
        <v>-0.173705</v>
      </c>
      <c r="AY171">
        <v>0.12062299999999999</v>
      </c>
      <c r="BB171" t="str">
        <f t="shared" si="82"/>
        <v>C9</v>
      </c>
      <c r="BC171" t="s">
        <v>246</v>
      </c>
      <c r="BD171">
        <v>62681.290645614397</v>
      </c>
      <c r="BE171">
        <v>-1.2794E-2</v>
      </c>
      <c r="BF171">
        <v>-0.173705</v>
      </c>
      <c r="BG171">
        <v>0.12062299999999999</v>
      </c>
      <c r="BH171">
        <f t="shared" si="72"/>
        <v>11.045818287285636</v>
      </c>
      <c r="BI171">
        <f t="shared" si="73"/>
        <v>-1.2632381313475397E-2</v>
      </c>
      <c r="BJ171">
        <f t="shared" si="73"/>
        <v>-0.1479971543104954</v>
      </c>
      <c r="BK171">
        <f t="shared" si="73"/>
        <v>0.13716870011383059</v>
      </c>
      <c r="CS171" t="s">
        <v>251</v>
      </c>
      <c r="CT171" t="s">
        <v>252</v>
      </c>
      <c r="CU171">
        <v>498.62310415783901</v>
      </c>
      <c r="CV171">
        <v>4.6778E-2</v>
      </c>
      <c r="CW171">
        <v>-9.8164000000000001E-2</v>
      </c>
      <c r="CX171">
        <v>0.24165200000000001</v>
      </c>
      <c r="DB171" t="s">
        <v>251</v>
      </c>
      <c r="DC171" t="s">
        <v>252</v>
      </c>
      <c r="DD171">
        <f t="shared" si="74"/>
        <v>6.2118505080781352</v>
      </c>
      <c r="DE171">
        <f t="shared" si="75"/>
        <v>4.9073563136394251E-2</v>
      </c>
      <c r="DF171">
        <f t="shared" si="75"/>
        <v>-8.93891986989193E-2</v>
      </c>
      <c r="DG171">
        <f t="shared" si="75"/>
        <v>0.318655815008413</v>
      </c>
    </row>
    <row r="172" spans="2:111" x14ac:dyDescent="0.2">
      <c r="B172" t="s">
        <v>232</v>
      </c>
      <c r="C172" t="s">
        <v>248</v>
      </c>
      <c r="D172">
        <v>68752.638640273202</v>
      </c>
      <c r="E172">
        <v>0.116578</v>
      </c>
      <c r="F172">
        <v>-0.12709699999999999</v>
      </c>
      <c r="G172" t="s">
        <v>195</v>
      </c>
      <c r="J172" t="s">
        <v>232</v>
      </c>
      <c r="K172" t="s">
        <v>248</v>
      </c>
      <c r="L172">
        <v>68752.638640273202</v>
      </c>
      <c r="M172">
        <v>0.116578</v>
      </c>
      <c r="N172">
        <v>-0.12709699999999999</v>
      </c>
      <c r="O172" t="s">
        <v>195</v>
      </c>
      <c r="P172">
        <f t="shared" si="70"/>
        <v>11.138270395014471</v>
      </c>
      <c r="Q172">
        <f t="shared" si="71"/>
        <v>0.13196184835786295</v>
      </c>
      <c r="R172">
        <f t="shared" si="71"/>
        <v>-0.11276491730525411</v>
      </c>
      <c r="AT172" t="str">
        <f t="shared" si="81"/>
        <v>C9</v>
      </c>
      <c r="AU172" t="s">
        <v>247</v>
      </c>
      <c r="AV172">
        <v>63392.167473592497</v>
      </c>
      <c r="AW172">
        <v>4.0981999999999998E-2</v>
      </c>
      <c r="AX172">
        <v>-8.1784999999999997E-2</v>
      </c>
      <c r="AY172">
        <v>0.167019</v>
      </c>
      <c r="BB172" t="str">
        <f t="shared" si="82"/>
        <v>C9</v>
      </c>
      <c r="BC172" t="s">
        <v>247</v>
      </c>
      <c r="BD172">
        <v>63392.167473592497</v>
      </c>
      <c r="BE172">
        <v>4.0981999999999998E-2</v>
      </c>
      <c r="BF172">
        <v>-8.1784999999999997E-2</v>
      </c>
      <c r="BG172">
        <v>0.167019</v>
      </c>
      <c r="BH172">
        <f t="shared" si="72"/>
        <v>11.05709559136746</v>
      </c>
      <c r="BI172">
        <f t="shared" si="73"/>
        <v>4.2733295933965784E-2</v>
      </c>
      <c r="BJ172">
        <f t="shared" si="73"/>
        <v>-7.5601898713700044E-2</v>
      </c>
      <c r="BK172">
        <f t="shared" si="73"/>
        <v>0.20050757460254195</v>
      </c>
      <c r="CS172" t="s">
        <v>251</v>
      </c>
      <c r="CT172" t="s">
        <v>255</v>
      </c>
      <c r="CU172">
        <v>112469.42806825299</v>
      </c>
      <c r="CV172">
        <v>2.6709E-2</v>
      </c>
      <c r="CW172">
        <v>-0.104814</v>
      </c>
      <c r="CX172">
        <v>0.14264199999999999</v>
      </c>
      <c r="DB172" t="s">
        <v>251</v>
      </c>
      <c r="DC172" t="s">
        <v>255</v>
      </c>
      <c r="DD172">
        <f t="shared" si="74"/>
        <v>11.630436713191335</v>
      </c>
      <c r="DE172">
        <f t="shared" si="75"/>
        <v>2.7441946961391815E-2</v>
      </c>
      <c r="DF172">
        <f t="shared" si="75"/>
        <v>-9.4870267755477397E-2</v>
      </c>
      <c r="DG172">
        <f t="shared" si="75"/>
        <v>0.16637390681605582</v>
      </c>
    </row>
    <row r="173" spans="2:111" x14ac:dyDescent="0.2">
      <c r="B173" t="s">
        <v>232</v>
      </c>
      <c r="C173" t="s">
        <v>249</v>
      </c>
      <c r="D173">
        <v>69069.977877512007</v>
      </c>
      <c r="E173">
        <v>2.0955000000000001E-2</v>
      </c>
      <c r="F173">
        <v>-0.274812</v>
      </c>
      <c r="G173" t="s">
        <v>195</v>
      </c>
      <c r="J173" t="s">
        <v>232</v>
      </c>
      <c r="K173" t="s">
        <v>249</v>
      </c>
      <c r="L173">
        <v>69069.977877512007</v>
      </c>
      <c r="M173">
        <v>2.0955000000000001E-2</v>
      </c>
      <c r="N173">
        <v>-0.274812</v>
      </c>
      <c r="O173" t="s">
        <v>195</v>
      </c>
      <c r="P173">
        <f t="shared" si="70"/>
        <v>11.142875441792132</v>
      </c>
      <c r="Q173">
        <f t="shared" si="71"/>
        <v>2.1403510563865812E-2</v>
      </c>
      <c r="R173">
        <f t="shared" si="71"/>
        <v>-0.21557060962714503</v>
      </c>
      <c r="AT173" t="str">
        <f t="shared" si="81"/>
        <v>C9</v>
      </c>
      <c r="AU173" t="s">
        <v>250</v>
      </c>
      <c r="AV173">
        <v>67273.271378757796</v>
      </c>
      <c r="AW173">
        <v>0.201326</v>
      </c>
      <c r="AX173">
        <v>2.0699999999999998E-3</v>
      </c>
      <c r="AY173">
        <v>0.36631399999999997</v>
      </c>
      <c r="BB173" t="str">
        <f t="shared" si="82"/>
        <v>C9</v>
      </c>
      <c r="BC173" t="s">
        <v>250</v>
      </c>
      <c r="BD173">
        <v>67273.271378757796</v>
      </c>
      <c r="BE173">
        <v>0.201326</v>
      </c>
      <c r="BF173">
        <v>2.0699999999999998E-3</v>
      </c>
      <c r="BG173">
        <v>0.36631399999999997</v>
      </c>
      <c r="BH173">
        <f t="shared" si="72"/>
        <v>11.11651828041189</v>
      </c>
      <c r="BI173">
        <f t="shared" si="73"/>
        <v>0.25207531483433793</v>
      </c>
      <c r="BJ173">
        <f t="shared" si="73"/>
        <v>2.0742937881414528E-3</v>
      </c>
      <c r="BK173">
        <f t="shared" si="73"/>
        <v>0.57806863336100212</v>
      </c>
      <c r="CS173" t="s">
        <v>251</v>
      </c>
      <c r="CT173" t="s">
        <v>256</v>
      </c>
      <c r="CU173">
        <v>112060.839734494</v>
      </c>
      <c r="CV173">
        <v>-2.7612000000000001E-2</v>
      </c>
      <c r="CW173">
        <v>-7.5332999999999997E-2</v>
      </c>
      <c r="CX173">
        <v>3.1237000000000001E-2</v>
      </c>
      <c r="DB173" t="s">
        <v>251</v>
      </c>
      <c r="DC173" t="s">
        <v>256</v>
      </c>
      <c r="DD173">
        <f t="shared" si="74"/>
        <v>11.626797214706173</v>
      </c>
      <c r="DE173">
        <f t="shared" si="75"/>
        <v>-2.6870063798398618E-2</v>
      </c>
      <c r="DF173">
        <f t="shared" si="75"/>
        <v>-7.0055508386704393E-2</v>
      </c>
      <c r="DG173">
        <f t="shared" si="75"/>
        <v>3.2244212464761765E-2</v>
      </c>
    </row>
    <row r="174" spans="2:111" x14ac:dyDescent="0.2">
      <c r="B174" t="s">
        <v>232</v>
      </c>
      <c r="C174" t="s">
        <v>250</v>
      </c>
      <c r="D174">
        <v>70591.845570150603</v>
      </c>
      <c r="E174">
        <v>0.118932</v>
      </c>
      <c r="F174">
        <v>-4.5280000000000001E-2</v>
      </c>
      <c r="G174" t="s">
        <v>195</v>
      </c>
      <c r="J174" t="s">
        <v>232</v>
      </c>
      <c r="K174" t="s">
        <v>250</v>
      </c>
      <c r="L174">
        <v>70591.845570150603</v>
      </c>
      <c r="M174">
        <v>0.118932</v>
      </c>
      <c r="N174">
        <v>-4.5280000000000001E-2</v>
      </c>
      <c r="O174" t="s">
        <v>195</v>
      </c>
      <c r="P174">
        <f t="shared" si="70"/>
        <v>11.164669914971256</v>
      </c>
      <c r="Q174">
        <f t="shared" si="71"/>
        <v>0.13498617586837791</v>
      </c>
      <c r="R174">
        <f t="shared" si="71"/>
        <v>-4.3318536660033678E-2</v>
      </c>
      <c r="AT174" t="str">
        <f t="shared" si="81"/>
        <v>C9</v>
      </c>
      <c r="AU174" t="s">
        <v>251</v>
      </c>
      <c r="AV174">
        <v>67626.832189597597</v>
      </c>
      <c r="AW174">
        <v>3.0040000000000002E-3</v>
      </c>
      <c r="AX174">
        <v>-8.1816E-2</v>
      </c>
      <c r="AY174">
        <v>8.9750999999999997E-2</v>
      </c>
      <c r="BB174" t="str">
        <f t="shared" si="82"/>
        <v>C9</v>
      </c>
      <c r="BC174" t="s">
        <v>251</v>
      </c>
      <c r="BD174">
        <v>67626.832189597597</v>
      </c>
      <c r="BE174">
        <v>3.0040000000000002E-3</v>
      </c>
      <c r="BF174">
        <v>-8.1816E-2</v>
      </c>
      <c r="BG174">
        <v>8.9750999999999997E-2</v>
      </c>
      <c r="BH174">
        <f t="shared" si="72"/>
        <v>11.121760109158439</v>
      </c>
      <c r="BI174">
        <f t="shared" si="73"/>
        <v>3.0130512058222903E-3</v>
      </c>
      <c r="BJ174">
        <f t="shared" si="73"/>
        <v>-7.5628387821958645E-2</v>
      </c>
      <c r="BK174">
        <f t="shared" si="73"/>
        <v>9.8600492832181086E-2</v>
      </c>
      <c r="CS174" t="s">
        <v>251</v>
      </c>
      <c r="CT174" t="s">
        <v>257</v>
      </c>
      <c r="CU174">
        <v>111610.72638864</v>
      </c>
      <c r="CV174">
        <v>5.9704E-2</v>
      </c>
      <c r="CW174">
        <v>-2.3814999999999999E-2</v>
      </c>
      <c r="CX174">
        <v>0.16572300000000001</v>
      </c>
      <c r="DB174" t="s">
        <v>251</v>
      </c>
      <c r="DC174" t="s">
        <v>257</v>
      </c>
      <c r="DD174">
        <f t="shared" si="74"/>
        <v>11.622772438904185</v>
      </c>
      <c r="DE174">
        <f t="shared" si="75"/>
        <v>6.3494899478462097E-2</v>
      </c>
      <c r="DF174">
        <f t="shared" si="75"/>
        <v>-2.3261038371190108E-2</v>
      </c>
      <c r="DG174">
        <f t="shared" si="75"/>
        <v>0.19864265705515077</v>
      </c>
    </row>
    <row r="175" spans="2:111" x14ac:dyDescent="0.2">
      <c r="B175" t="s">
        <v>232</v>
      </c>
      <c r="C175" t="s">
        <v>251</v>
      </c>
      <c r="D175">
        <v>70939.929017443996</v>
      </c>
      <c r="E175">
        <v>3.8911000000000001E-2</v>
      </c>
      <c r="F175">
        <v>-3.6344000000000001E-2</v>
      </c>
      <c r="G175" t="s">
        <v>195</v>
      </c>
      <c r="J175" t="s">
        <v>232</v>
      </c>
      <c r="K175" t="s">
        <v>251</v>
      </c>
      <c r="L175">
        <v>70939.929017443996</v>
      </c>
      <c r="M175">
        <v>3.8911000000000001E-2</v>
      </c>
      <c r="N175">
        <v>-3.6344000000000001E-2</v>
      </c>
      <c r="O175" t="s">
        <v>195</v>
      </c>
      <c r="P175">
        <f t="shared" si="70"/>
        <v>11.169588727727225</v>
      </c>
      <c r="Q175">
        <f t="shared" si="71"/>
        <v>4.0486364946430563E-2</v>
      </c>
      <c r="R175">
        <f t="shared" si="71"/>
        <v>-3.506943640335642E-2</v>
      </c>
      <c r="AT175" t="str">
        <f t="shared" si="81"/>
        <v>C9</v>
      </c>
      <c r="AU175" t="s">
        <v>252</v>
      </c>
      <c r="AV175">
        <v>67995.535860819495</v>
      </c>
      <c r="AW175">
        <v>0.110348</v>
      </c>
      <c r="AX175">
        <v>-5.2817000000000003E-2</v>
      </c>
      <c r="AY175">
        <v>0.33552900000000002</v>
      </c>
      <c r="BB175" t="str">
        <f t="shared" si="82"/>
        <v>C9</v>
      </c>
      <c r="BC175" t="s">
        <v>252</v>
      </c>
      <c r="BD175">
        <v>67995.535860819495</v>
      </c>
      <c r="BE175">
        <v>0.110348</v>
      </c>
      <c r="BF175">
        <v>-5.2817000000000003E-2</v>
      </c>
      <c r="BG175">
        <v>0.33552900000000002</v>
      </c>
      <c r="BH175">
        <f t="shared" si="72"/>
        <v>11.127197332897651</v>
      </c>
      <c r="BI175">
        <f t="shared" si="73"/>
        <v>0.12403501593881652</v>
      </c>
      <c r="BJ175">
        <f t="shared" si="73"/>
        <v>-5.0167313027810148E-2</v>
      </c>
      <c r="BK175">
        <f t="shared" si="73"/>
        <v>0.50495657447804343</v>
      </c>
      <c r="CS175" t="s">
        <v>251</v>
      </c>
      <c r="CT175" t="s">
        <v>259</v>
      </c>
      <c r="CU175">
        <v>110727.62622308799</v>
      </c>
      <c r="CV175">
        <v>5.0400000000000002E-3</v>
      </c>
      <c r="CW175">
        <v>-9.9670999999999996E-2</v>
      </c>
      <c r="CX175">
        <v>0.11138000000000001</v>
      </c>
      <c r="DB175" t="s">
        <v>251</v>
      </c>
      <c r="DC175" t="s">
        <v>259</v>
      </c>
      <c r="DD175">
        <f t="shared" si="74"/>
        <v>11.614828646939456</v>
      </c>
      <c r="DE175">
        <f t="shared" si="75"/>
        <v>5.0655302725737721E-3</v>
      </c>
      <c r="DF175">
        <f t="shared" si="75"/>
        <v>-9.0637108735248995E-2</v>
      </c>
      <c r="DG175">
        <f t="shared" si="75"/>
        <v>0.12534041547568139</v>
      </c>
    </row>
    <row r="176" spans="2:111" x14ac:dyDescent="0.2">
      <c r="B176" t="s">
        <v>232</v>
      </c>
      <c r="C176" t="s">
        <v>252</v>
      </c>
      <c r="D176">
        <v>71303.412218490601</v>
      </c>
      <c r="E176">
        <v>0.17255000000000001</v>
      </c>
      <c r="F176">
        <v>5.6711999999999999E-2</v>
      </c>
      <c r="G176" t="s">
        <v>195</v>
      </c>
      <c r="J176" t="s">
        <v>232</v>
      </c>
      <c r="K176" t="s">
        <v>252</v>
      </c>
      <c r="L176">
        <v>71303.412218490601</v>
      </c>
      <c r="M176">
        <v>0.17255000000000001</v>
      </c>
      <c r="N176">
        <v>5.6711999999999999E-2</v>
      </c>
      <c r="O176" t="s">
        <v>195</v>
      </c>
      <c r="P176">
        <f t="shared" si="70"/>
        <v>11.174699462459099</v>
      </c>
      <c r="Q176">
        <f t="shared" si="71"/>
        <v>0.20853223759743791</v>
      </c>
      <c r="R176">
        <f t="shared" si="71"/>
        <v>6.0121617151919667E-2</v>
      </c>
      <c r="AT176" t="str">
        <f t="shared" si="81"/>
        <v>C9</v>
      </c>
      <c r="AU176" t="s">
        <v>254</v>
      </c>
      <c r="AV176">
        <v>69704.555841063906</v>
      </c>
      <c r="AW176">
        <v>-1.5214999999999999E-2</v>
      </c>
      <c r="AX176">
        <v>-0.26300600000000002</v>
      </c>
      <c r="AY176">
        <v>0.24970999999999999</v>
      </c>
      <c r="BB176" t="str">
        <f t="shared" si="82"/>
        <v>C9</v>
      </c>
      <c r="BC176" t="s">
        <v>254</v>
      </c>
      <c r="BD176">
        <v>69704.555841063906</v>
      </c>
      <c r="BE176">
        <v>-1.5214999999999999E-2</v>
      </c>
      <c r="BF176">
        <v>-0.26300600000000002</v>
      </c>
      <c r="BG176">
        <v>0.24970999999999999</v>
      </c>
      <c r="BH176">
        <f t="shared" si="72"/>
        <v>11.152020958185879</v>
      </c>
      <c r="BI176">
        <f t="shared" si="73"/>
        <v>-1.4986973202720605E-2</v>
      </c>
      <c r="BJ176">
        <f t="shared" si="73"/>
        <v>-0.20823812396774047</v>
      </c>
      <c r="BK176">
        <f t="shared" si="73"/>
        <v>0.33281797704887439</v>
      </c>
      <c r="CS176" t="s">
        <v>251</v>
      </c>
      <c r="CT176" t="s">
        <v>260</v>
      </c>
      <c r="CU176">
        <v>109847.791730193</v>
      </c>
      <c r="CV176">
        <v>9.2785999999999993E-2</v>
      </c>
      <c r="CW176">
        <v>1.0293E-2</v>
      </c>
      <c r="CX176">
        <v>0.17277400000000001</v>
      </c>
      <c r="DB176" t="s">
        <v>251</v>
      </c>
      <c r="DC176" t="s">
        <v>260</v>
      </c>
      <c r="DD176">
        <f t="shared" si="74"/>
        <v>11.606850975018006</v>
      </c>
      <c r="DE176">
        <f t="shared" si="75"/>
        <v>0.10227575853106323</v>
      </c>
      <c r="DF176">
        <f t="shared" si="75"/>
        <v>1.0400047690882252E-2</v>
      </c>
      <c r="DG176">
        <f t="shared" si="75"/>
        <v>0.20885948942610605</v>
      </c>
    </row>
    <row r="177" spans="2:111" x14ac:dyDescent="0.2">
      <c r="B177" t="s">
        <v>232</v>
      </c>
      <c r="C177" t="s">
        <v>253</v>
      </c>
      <c r="D177">
        <v>72042.771518036403</v>
      </c>
      <c r="E177">
        <v>1.3084E-2</v>
      </c>
      <c r="F177">
        <v>-0.28644700000000001</v>
      </c>
      <c r="G177" t="s">
        <v>195</v>
      </c>
      <c r="J177" t="s">
        <v>232</v>
      </c>
      <c r="K177" t="s">
        <v>253</v>
      </c>
      <c r="L177">
        <v>72042.771518036403</v>
      </c>
      <c r="M177">
        <v>1.3084E-2</v>
      </c>
      <c r="N177">
        <v>-0.28644700000000001</v>
      </c>
      <c r="O177" t="s">
        <v>195</v>
      </c>
      <c r="P177">
        <f t="shared" si="70"/>
        <v>11.185015270482632</v>
      </c>
      <c r="Q177">
        <f t="shared" si="71"/>
        <v>1.3257460614682507E-2</v>
      </c>
      <c r="R177">
        <f t="shared" si="71"/>
        <v>-0.2226652166781842</v>
      </c>
      <c r="AT177" t="str">
        <f t="shared" si="81"/>
        <v>C9</v>
      </c>
      <c r="AU177" t="s">
        <v>255</v>
      </c>
      <c r="AV177">
        <v>44844.219270715301</v>
      </c>
      <c r="AW177">
        <v>0.14432500000000001</v>
      </c>
      <c r="AX177">
        <v>-8.3149999999999995E-3</v>
      </c>
      <c r="AY177">
        <v>0.26492100000000002</v>
      </c>
      <c r="BB177" t="str">
        <f t="shared" si="82"/>
        <v>C9</v>
      </c>
      <c r="BC177" t="s">
        <v>255</v>
      </c>
      <c r="BD177">
        <v>44844.219270715301</v>
      </c>
      <c r="BE177">
        <v>0.14432500000000001</v>
      </c>
      <c r="BF177">
        <v>-8.3149999999999995E-3</v>
      </c>
      <c r="BG177">
        <v>0.26492100000000002</v>
      </c>
      <c r="BH177">
        <f t="shared" si="72"/>
        <v>10.710949968894822</v>
      </c>
      <c r="BI177">
        <f t="shared" si="73"/>
        <v>0.16866801063487891</v>
      </c>
      <c r="BJ177">
        <f t="shared" si="73"/>
        <v>-8.2464309268432973E-3</v>
      </c>
      <c r="BK177">
        <f t="shared" si="73"/>
        <v>0.36039799803830608</v>
      </c>
      <c r="CS177" t="s">
        <v>252</v>
      </c>
      <c r="CT177" t="s">
        <v>255</v>
      </c>
      <c r="CU177">
        <v>112839.26499671899</v>
      </c>
      <c r="CV177">
        <v>0.18443100000000001</v>
      </c>
      <c r="CW177">
        <v>-3.0814999999999999E-2</v>
      </c>
      <c r="CX177">
        <v>0.48828700000000003</v>
      </c>
      <c r="DB177" t="s">
        <v>252</v>
      </c>
      <c r="DC177" t="s">
        <v>255</v>
      </c>
      <c r="DD177">
        <f t="shared" si="74"/>
        <v>11.633719651418</v>
      </c>
      <c r="DE177">
        <f t="shared" si="75"/>
        <v>0.22613782524838488</v>
      </c>
      <c r="DF177">
        <f t="shared" si="75"/>
        <v>-2.9893821878804634E-2</v>
      </c>
      <c r="DG177">
        <f t="shared" si="75"/>
        <v>0.95422043215630648</v>
      </c>
    </row>
    <row r="178" spans="2:111" x14ac:dyDescent="0.2">
      <c r="B178" t="s">
        <v>232</v>
      </c>
      <c r="C178" t="s">
        <v>254</v>
      </c>
      <c r="D178">
        <v>73014.382829686307</v>
      </c>
      <c r="E178">
        <v>6.1159999999999999E-2</v>
      </c>
      <c r="F178">
        <v>-0.162939</v>
      </c>
      <c r="G178" t="s">
        <v>195</v>
      </c>
      <c r="J178" t="s">
        <v>232</v>
      </c>
      <c r="K178" t="s">
        <v>254</v>
      </c>
      <c r="L178">
        <v>73014.382829686307</v>
      </c>
      <c r="M178">
        <v>6.1159999999999999E-2</v>
      </c>
      <c r="N178">
        <v>-0.162939</v>
      </c>
      <c r="O178" t="s">
        <v>195</v>
      </c>
      <c r="P178">
        <f t="shared" si="70"/>
        <v>11.198411725787835</v>
      </c>
      <c r="Q178">
        <f t="shared" si="71"/>
        <v>6.5144220527459412E-2</v>
      </c>
      <c r="R178">
        <f t="shared" si="71"/>
        <v>-0.14010967041263558</v>
      </c>
      <c r="AT178" t="str">
        <f t="shared" si="81"/>
        <v>C9</v>
      </c>
      <c r="AU178" t="s">
        <v>256</v>
      </c>
      <c r="AV178">
        <v>44436.958154221102</v>
      </c>
      <c r="AW178">
        <v>2.563E-2</v>
      </c>
      <c r="AX178">
        <v>-4.5710000000000001E-2</v>
      </c>
      <c r="AY178">
        <v>8.4251000000000006E-2</v>
      </c>
      <c r="BB178" t="str">
        <f t="shared" si="82"/>
        <v>C9</v>
      </c>
      <c r="BC178" t="s">
        <v>256</v>
      </c>
      <c r="BD178">
        <v>44436.958154221102</v>
      </c>
      <c r="BE178">
        <v>2.563E-2</v>
      </c>
      <c r="BF178">
        <v>-4.5710000000000001E-2</v>
      </c>
      <c r="BG178">
        <v>8.4251000000000006E-2</v>
      </c>
      <c r="BH178">
        <f t="shared" si="72"/>
        <v>10.701826793036007</v>
      </c>
      <c r="BI178">
        <f t="shared" si="73"/>
        <v>2.6304176031692272E-2</v>
      </c>
      <c r="BJ178">
        <f t="shared" si="73"/>
        <v>-4.3711927781124787E-2</v>
      </c>
      <c r="BK178">
        <f t="shared" si="73"/>
        <v>9.2002284468779116E-2</v>
      </c>
      <c r="CS178" t="s">
        <v>252</v>
      </c>
      <c r="CT178" t="s">
        <v>256</v>
      </c>
      <c r="CU178">
        <v>112431.181248797</v>
      </c>
      <c r="CV178">
        <v>9.4701999999999995E-2</v>
      </c>
      <c r="CW178">
        <v>8.9230000000000004E-3</v>
      </c>
      <c r="CX178">
        <v>0.17998500000000001</v>
      </c>
      <c r="DB178" t="s">
        <v>252</v>
      </c>
      <c r="DC178" t="s">
        <v>256</v>
      </c>
      <c r="DD178">
        <f t="shared" si="74"/>
        <v>11.630096591215313</v>
      </c>
      <c r="DE178">
        <f t="shared" si="75"/>
        <v>0.10460864820202849</v>
      </c>
      <c r="DF178">
        <f t="shared" si="75"/>
        <v>9.003336774034712E-3</v>
      </c>
      <c r="DG178">
        <f t="shared" si="75"/>
        <v>0.21948988738010891</v>
      </c>
    </row>
    <row r="179" spans="2:111" x14ac:dyDescent="0.2">
      <c r="B179" t="s">
        <v>232</v>
      </c>
      <c r="C179" t="s">
        <v>255</v>
      </c>
      <c r="D179">
        <v>41566.840979319</v>
      </c>
      <c r="E179">
        <v>0.130217</v>
      </c>
      <c r="F179">
        <v>-3.1815000000000003E-2</v>
      </c>
      <c r="G179" t="s">
        <v>195</v>
      </c>
      <c r="J179" t="s">
        <v>232</v>
      </c>
      <c r="K179" t="s">
        <v>255</v>
      </c>
      <c r="L179">
        <v>41566.840979319</v>
      </c>
      <c r="M179">
        <v>0.130217</v>
      </c>
      <c r="N179">
        <v>-3.1815000000000003E-2</v>
      </c>
      <c r="O179" t="s">
        <v>195</v>
      </c>
      <c r="P179">
        <f t="shared" si="70"/>
        <v>10.635058036559444</v>
      </c>
      <c r="Q179">
        <f t="shared" si="71"/>
        <v>0.14971205461592144</v>
      </c>
      <c r="R179">
        <f t="shared" si="71"/>
        <v>-3.0834015787713887E-2</v>
      </c>
      <c r="AT179" t="str">
        <f t="shared" si="81"/>
        <v>C9</v>
      </c>
      <c r="AU179" t="s">
        <v>257</v>
      </c>
      <c r="AV179">
        <v>43984.456947881001</v>
      </c>
      <c r="AW179">
        <v>-2.0591000000000002E-2</v>
      </c>
      <c r="AX179">
        <v>-8.6810999999999999E-2</v>
      </c>
      <c r="AY179">
        <v>4.6567999999999998E-2</v>
      </c>
      <c r="BB179" t="str">
        <f t="shared" si="82"/>
        <v>C9</v>
      </c>
      <c r="BC179" t="s">
        <v>257</v>
      </c>
      <c r="BD179">
        <v>43984.456947881001</v>
      </c>
      <c r="BE179">
        <v>-2.0591000000000002E-2</v>
      </c>
      <c r="BF179">
        <v>-8.6810999999999999E-2</v>
      </c>
      <c r="BG179">
        <v>4.6567999999999998E-2</v>
      </c>
      <c r="BH179">
        <f t="shared" si="72"/>
        <v>10.691591599307978</v>
      </c>
      <c r="BI179">
        <f t="shared" si="73"/>
        <v>-2.0175564942273645E-2</v>
      </c>
      <c r="BJ179">
        <f t="shared" si="73"/>
        <v>-7.9876813907845984E-2</v>
      </c>
      <c r="BK179">
        <f t="shared" si="73"/>
        <v>4.8842497419847454E-2</v>
      </c>
      <c r="CS179" t="s">
        <v>252</v>
      </c>
      <c r="CT179" t="s">
        <v>257</v>
      </c>
      <c r="CU179">
        <v>111979.960796563</v>
      </c>
      <c r="CV179">
        <v>0.15159600000000001</v>
      </c>
      <c r="CW179">
        <v>-1.8960999999999999E-2</v>
      </c>
      <c r="CX179">
        <v>0.36023699999999997</v>
      </c>
      <c r="DB179" t="s">
        <v>252</v>
      </c>
      <c r="DC179" t="s">
        <v>257</v>
      </c>
      <c r="DD179">
        <f t="shared" si="74"/>
        <v>11.626075212809619</v>
      </c>
      <c r="DE179">
        <f t="shared" si="75"/>
        <v>0.17868374029353942</v>
      </c>
      <c r="DF179">
        <f t="shared" si="75"/>
        <v>-1.860817047953749E-2</v>
      </c>
      <c r="DG179">
        <f t="shared" si="75"/>
        <v>0.56307882762835604</v>
      </c>
    </row>
    <row r="180" spans="2:111" x14ac:dyDescent="0.2">
      <c r="B180" t="s">
        <v>232</v>
      </c>
      <c r="C180" t="s">
        <v>256</v>
      </c>
      <c r="D180">
        <v>41164.44564184</v>
      </c>
      <c r="E180">
        <v>1.1889E-2</v>
      </c>
      <c r="F180">
        <v>-3.6004000000000001E-2</v>
      </c>
      <c r="G180" t="s">
        <v>195</v>
      </c>
      <c r="J180" t="s">
        <v>232</v>
      </c>
      <c r="K180" t="s">
        <v>256</v>
      </c>
      <c r="L180">
        <v>41164.44564184</v>
      </c>
      <c r="M180">
        <v>1.1889E-2</v>
      </c>
      <c r="N180">
        <v>-3.6004000000000001E-2</v>
      </c>
      <c r="O180" t="s">
        <v>195</v>
      </c>
      <c r="P180">
        <f t="shared" si="70"/>
        <v>10.625330192906516</v>
      </c>
      <c r="Q180">
        <f t="shared" si="71"/>
        <v>1.2032049030928712E-2</v>
      </c>
      <c r="R180">
        <f t="shared" si="71"/>
        <v>-3.4752761572349147E-2</v>
      </c>
      <c r="AT180" t="str">
        <f t="shared" si="81"/>
        <v>C9</v>
      </c>
      <c r="AU180" t="s">
        <v>259</v>
      </c>
      <c r="AV180">
        <v>43100.8160595597</v>
      </c>
      <c r="AW180">
        <v>1.8015E-2</v>
      </c>
      <c r="AX180">
        <v>-0.14358899999999999</v>
      </c>
      <c r="AY180">
        <v>0.17907400000000001</v>
      </c>
      <c r="BB180" t="str">
        <f t="shared" si="82"/>
        <v>C9</v>
      </c>
      <c r="BC180" t="s">
        <v>259</v>
      </c>
      <c r="BD180">
        <v>43100.8160595597</v>
      </c>
      <c r="BE180">
        <v>1.8015E-2</v>
      </c>
      <c r="BF180">
        <v>-0.14358899999999999</v>
      </c>
      <c r="BG180">
        <v>0.17907400000000001</v>
      </c>
      <c r="BH180">
        <f t="shared" si="72"/>
        <v>10.671297210009104</v>
      </c>
      <c r="BI180">
        <f t="shared" si="73"/>
        <v>1.8345494075775088E-2</v>
      </c>
      <c r="BJ180">
        <f t="shared" si="73"/>
        <v>-0.12555996953450935</v>
      </c>
      <c r="BK180">
        <f t="shared" si="73"/>
        <v>0.21813659209234451</v>
      </c>
      <c r="CS180" t="s">
        <v>252</v>
      </c>
      <c r="CT180" t="s">
        <v>259</v>
      </c>
      <c r="CU180">
        <v>111096.17555973701</v>
      </c>
      <c r="CV180">
        <v>0.14982100000000001</v>
      </c>
      <c r="CW180">
        <v>-5.1402000000000003E-2</v>
      </c>
      <c r="CX180">
        <v>0.375305</v>
      </c>
      <c r="DB180" t="s">
        <v>252</v>
      </c>
      <c r="DC180" t="s">
        <v>259</v>
      </c>
      <c r="DD180">
        <f t="shared" si="74"/>
        <v>11.618151551630515</v>
      </c>
      <c r="DE180">
        <f t="shared" si="75"/>
        <v>0.1762228895326749</v>
      </c>
      <c r="DF180">
        <f t="shared" si="75"/>
        <v>-4.888900724936799E-2</v>
      </c>
      <c r="DG180">
        <f t="shared" si="75"/>
        <v>0.60078118121643365</v>
      </c>
    </row>
    <row r="181" spans="2:111" x14ac:dyDescent="0.2">
      <c r="B181" t="s">
        <v>232</v>
      </c>
      <c r="C181" t="s">
        <v>257</v>
      </c>
      <c r="D181">
        <v>40701.997125448201</v>
      </c>
      <c r="E181">
        <v>0.105825</v>
      </c>
      <c r="F181">
        <v>1.2359999999999999E-2</v>
      </c>
      <c r="G181" t="s">
        <v>195</v>
      </c>
      <c r="J181" t="s">
        <v>232</v>
      </c>
      <c r="K181" t="s">
        <v>257</v>
      </c>
      <c r="L181">
        <v>40701.997125448201</v>
      </c>
      <c r="M181">
        <v>0.105825</v>
      </c>
      <c r="N181">
        <v>1.2359999999999999E-2</v>
      </c>
      <c r="O181" t="s">
        <v>195</v>
      </c>
      <c r="P181">
        <f t="shared" si="70"/>
        <v>10.614032439648154</v>
      </c>
      <c r="Q181">
        <f t="shared" si="71"/>
        <v>0.11834931640898036</v>
      </c>
      <c r="R181">
        <f t="shared" si="71"/>
        <v>1.2514681462881212E-2</v>
      </c>
      <c r="AT181" t="str">
        <f t="shared" si="81"/>
        <v>C9</v>
      </c>
      <c r="AU181" t="s">
        <v>260</v>
      </c>
      <c r="AV181">
        <v>42221.069290106803</v>
      </c>
      <c r="AW181">
        <v>0.118635</v>
      </c>
      <c r="AX181">
        <v>1.7946E-2</v>
      </c>
      <c r="AY181">
        <v>0.21339900000000001</v>
      </c>
      <c r="BB181" t="str">
        <f t="shared" si="82"/>
        <v>C9</v>
      </c>
      <c r="BC181" t="s">
        <v>260</v>
      </c>
      <c r="BD181">
        <v>42221.069290106803</v>
      </c>
      <c r="BE181">
        <v>0.118635</v>
      </c>
      <c r="BF181">
        <v>1.7946E-2</v>
      </c>
      <c r="BG181">
        <v>0.21339900000000001</v>
      </c>
      <c r="BH181">
        <f t="shared" si="72"/>
        <v>10.650674647706582</v>
      </c>
      <c r="BI181">
        <f t="shared" si="73"/>
        <v>0.13460371128873963</v>
      </c>
      <c r="BJ181">
        <f t="shared" si="73"/>
        <v>1.8273944202660954E-2</v>
      </c>
      <c r="BK181">
        <f t="shared" si="73"/>
        <v>0.27129256128583618</v>
      </c>
      <c r="CS181" t="s">
        <v>252</v>
      </c>
      <c r="CT181" t="s">
        <v>260</v>
      </c>
      <c r="CU181">
        <v>110216.55072174899</v>
      </c>
      <c r="CV181">
        <v>2.92E-2</v>
      </c>
      <c r="CW181">
        <v>-9.7430000000000003E-2</v>
      </c>
      <c r="CX181">
        <v>0.18118799999999999</v>
      </c>
      <c r="DB181" t="s">
        <v>252</v>
      </c>
      <c r="DC181" t="s">
        <v>260</v>
      </c>
      <c r="DD181">
        <f t="shared" si="74"/>
        <v>11.610202352461506</v>
      </c>
      <c r="DE181">
        <f t="shared" si="75"/>
        <v>3.0078285949732182E-2</v>
      </c>
      <c r="DF181">
        <f t="shared" si="75"/>
        <v>-8.8780149986787321E-2</v>
      </c>
      <c r="DG181">
        <f t="shared" si="75"/>
        <v>0.22128156402202215</v>
      </c>
    </row>
    <row r="182" spans="2:111" x14ac:dyDescent="0.2">
      <c r="B182" t="s">
        <v>232</v>
      </c>
      <c r="C182" t="s">
        <v>258</v>
      </c>
      <c r="D182">
        <v>40267.824699131597</v>
      </c>
      <c r="E182">
        <v>0.108816</v>
      </c>
      <c r="F182">
        <v>-5.79E-2</v>
      </c>
      <c r="G182" t="s">
        <v>195</v>
      </c>
      <c r="J182" t="s">
        <v>232</v>
      </c>
      <c r="K182" t="s">
        <v>258</v>
      </c>
      <c r="L182">
        <v>40267.824699131597</v>
      </c>
      <c r="M182">
        <v>0.108816</v>
      </c>
      <c r="N182">
        <v>-5.79E-2</v>
      </c>
      <c r="O182" t="s">
        <v>195</v>
      </c>
      <c r="P182">
        <f t="shared" si="70"/>
        <v>10.603308034485602</v>
      </c>
      <c r="Q182">
        <f t="shared" si="71"/>
        <v>0.12210273074920555</v>
      </c>
      <c r="R182">
        <f t="shared" si="71"/>
        <v>-5.4731070989696567E-2</v>
      </c>
      <c r="AT182" t="s">
        <v>236</v>
      </c>
      <c r="AU182" t="s">
        <v>238</v>
      </c>
      <c r="AV182">
        <v>791.36464414326701</v>
      </c>
      <c r="AW182">
        <v>2.8699999999999998E-4</v>
      </c>
      <c r="AX182">
        <v>-0.100895</v>
      </c>
      <c r="AY182">
        <v>0.12650800000000001</v>
      </c>
      <c r="BB182" t="s">
        <v>236</v>
      </c>
      <c r="BC182" t="s">
        <v>238</v>
      </c>
      <c r="BD182">
        <v>791.36464414326701</v>
      </c>
      <c r="BE182">
        <v>2.8699999999999998E-4</v>
      </c>
      <c r="BF182">
        <v>-0.100895</v>
      </c>
      <c r="BG182">
        <v>0.12650800000000001</v>
      </c>
      <c r="BH182">
        <f t="shared" si="72"/>
        <v>6.6737588528753582</v>
      </c>
      <c r="BI182">
        <f t="shared" si="73"/>
        <v>2.870823926466896E-4</v>
      </c>
      <c r="BJ182">
        <f t="shared" si="73"/>
        <v>-9.1648158997906251E-2</v>
      </c>
      <c r="BK182">
        <f t="shared" si="73"/>
        <v>0.14483017589170824</v>
      </c>
      <c r="CS182" t="s">
        <v>255</v>
      </c>
      <c r="CT182" t="s">
        <v>256</v>
      </c>
      <c r="CU182">
        <v>442.23523152277198</v>
      </c>
      <c r="CV182">
        <v>2.0584999999999999E-2</v>
      </c>
      <c r="CW182">
        <v>-3.7707999999999998E-2</v>
      </c>
      <c r="CX182">
        <v>8.0534999999999995E-2</v>
      </c>
      <c r="DB182" t="s">
        <v>255</v>
      </c>
      <c r="DC182" t="s">
        <v>256</v>
      </c>
      <c r="DD182">
        <f t="shared" si="74"/>
        <v>6.0918419385258815</v>
      </c>
      <c r="DE182">
        <f t="shared" si="75"/>
        <v>2.1017648290050692E-2</v>
      </c>
      <c r="DF182">
        <f t="shared" si="75"/>
        <v>-3.6337775173748296E-2</v>
      </c>
      <c r="DG182">
        <f t="shared" si="75"/>
        <v>8.7588978373293158E-2</v>
      </c>
    </row>
    <row r="183" spans="2:111" x14ac:dyDescent="0.2">
      <c r="B183" t="s">
        <v>232</v>
      </c>
      <c r="C183" t="s">
        <v>259</v>
      </c>
      <c r="D183">
        <v>39812.4861067479</v>
      </c>
      <c r="E183">
        <v>5.6741E-2</v>
      </c>
      <c r="F183">
        <v>-4.0591000000000002E-2</v>
      </c>
      <c r="G183" t="s">
        <v>195</v>
      </c>
      <c r="J183" t="s">
        <v>232</v>
      </c>
      <c r="K183" t="s">
        <v>259</v>
      </c>
      <c r="L183">
        <v>39812.4861067479</v>
      </c>
      <c r="M183">
        <v>5.6741E-2</v>
      </c>
      <c r="N183">
        <v>-4.0591000000000002E-2</v>
      </c>
      <c r="O183" t="s">
        <v>195</v>
      </c>
      <c r="P183">
        <f t="shared" si="70"/>
        <v>10.591935863347372</v>
      </c>
      <c r="Q183">
        <f t="shared" si="71"/>
        <v>6.0154210031391167E-2</v>
      </c>
      <c r="R183">
        <f t="shared" si="71"/>
        <v>-3.9007640850247598E-2</v>
      </c>
      <c r="AT183" t="str">
        <f t="shared" ref="AT183:AT196" si="83">AT182</f>
        <v>C10</v>
      </c>
      <c r="AU183" t="s">
        <v>239</v>
      </c>
      <c r="AV183">
        <v>2066.3738771093599</v>
      </c>
      <c r="AW183">
        <v>-1.9789999999999999E-2</v>
      </c>
      <c r="AX183">
        <v>-0.109359</v>
      </c>
      <c r="AY183">
        <v>7.3927000000000007E-2</v>
      </c>
      <c r="BB183" t="str">
        <f t="shared" ref="BB183:BB196" si="84">BB182</f>
        <v>C10</v>
      </c>
      <c r="BC183" t="s">
        <v>239</v>
      </c>
      <c r="BD183">
        <v>2066.3738771093599</v>
      </c>
      <c r="BE183">
        <v>-1.9789999999999999E-2</v>
      </c>
      <c r="BF183">
        <v>-0.109359</v>
      </c>
      <c r="BG183">
        <v>7.3927000000000007E-2</v>
      </c>
      <c r="BH183">
        <f t="shared" si="72"/>
        <v>7.6335505999621569</v>
      </c>
      <c r="BI183">
        <f t="shared" si="73"/>
        <v>-1.9405956128222476E-2</v>
      </c>
      <c r="BJ183">
        <f t="shared" si="73"/>
        <v>-9.8578548513150385E-2</v>
      </c>
      <c r="BK183">
        <f t="shared" si="73"/>
        <v>7.982848004422978E-2</v>
      </c>
      <c r="CS183" t="s">
        <v>255</v>
      </c>
      <c r="CT183" t="s">
        <v>257</v>
      </c>
      <c r="CU183">
        <v>882.43130044213603</v>
      </c>
      <c r="CV183">
        <v>0.14909700000000001</v>
      </c>
      <c r="CW183">
        <v>2.0073000000000001E-2</v>
      </c>
      <c r="CX183">
        <v>0.32784799999999997</v>
      </c>
      <c r="DB183" t="s">
        <v>255</v>
      </c>
      <c r="DC183" t="s">
        <v>257</v>
      </c>
      <c r="DD183">
        <f t="shared" si="74"/>
        <v>6.7826809392527618</v>
      </c>
      <c r="DE183">
        <f t="shared" si="75"/>
        <v>0.1752220875940031</v>
      </c>
      <c r="DF183">
        <f t="shared" si="75"/>
        <v>2.0484178923532059E-2</v>
      </c>
      <c r="DG183">
        <f t="shared" si="75"/>
        <v>0.48775872124162384</v>
      </c>
    </row>
    <row r="184" spans="2:111" x14ac:dyDescent="0.2">
      <c r="B184" t="s">
        <v>232</v>
      </c>
      <c r="C184" t="s">
        <v>260</v>
      </c>
      <c r="D184">
        <v>38934.993835879803</v>
      </c>
      <c r="E184">
        <v>9.7590999999999997E-2</v>
      </c>
      <c r="F184">
        <v>-2.2778E-2</v>
      </c>
      <c r="G184" t="s">
        <v>195</v>
      </c>
      <c r="J184" t="s">
        <v>232</v>
      </c>
      <c r="K184" t="s">
        <v>260</v>
      </c>
      <c r="L184">
        <v>38934.993835879803</v>
      </c>
      <c r="M184">
        <v>9.7590999999999997E-2</v>
      </c>
      <c r="N184">
        <v>-2.2778E-2</v>
      </c>
      <c r="O184" t="s">
        <v>195</v>
      </c>
      <c r="P184">
        <f t="shared" si="70"/>
        <v>10.569648709692846</v>
      </c>
      <c r="Q184">
        <f t="shared" si="71"/>
        <v>0.10814497639097127</v>
      </c>
      <c r="R184">
        <f t="shared" si="71"/>
        <v>-2.2270717594629529E-2</v>
      </c>
      <c r="AT184" t="str">
        <f t="shared" si="83"/>
        <v>C10</v>
      </c>
      <c r="AU184" t="s">
        <v>243</v>
      </c>
      <c r="AV184">
        <v>61255.428175795103</v>
      </c>
      <c r="AW184">
        <v>-5.1591999999999999E-2</v>
      </c>
      <c r="AX184">
        <v>-9.4931000000000001E-2</v>
      </c>
      <c r="AY184">
        <v>-1.421E-3</v>
      </c>
      <c r="BB184" t="str">
        <f t="shared" si="84"/>
        <v>C10</v>
      </c>
      <c r="BC184" t="s">
        <v>243</v>
      </c>
      <c r="BD184">
        <v>61255.428175795103</v>
      </c>
      <c r="BE184">
        <v>-5.1591999999999999E-2</v>
      </c>
      <c r="BF184">
        <v>-9.4931000000000001E-2</v>
      </c>
      <c r="BG184">
        <v>-1.421E-3</v>
      </c>
      <c r="BH184">
        <f t="shared" si="72"/>
        <v>11.022807747758451</v>
      </c>
      <c r="BI184">
        <f t="shared" si="73"/>
        <v>-4.9060852497926945E-2</v>
      </c>
      <c r="BJ184">
        <f t="shared" si="73"/>
        <v>-8.6700440484377542E-2</v>
      </c>
      <c r="BK184">
        <f t="shared" si="73"/>
        <v>-1.4189836242699126E-3</v>
      </c>
      <c r="CS184" t="s">
        <v>255</v>
      </c>
      <c r="CT184" t="s">
        <v>259</v>
      </c>
      <c r="CU184">
        <v>1794.58881084219</v>
      </c>
      <c r="CV184">
        <v>4.3806999999999999E-2</v>
      </c>
      <c r="CW184">
        <v>-5.1514999999999998E-2</v>
      </c>
      <c r="CX184">
        <v>0.129995</v>
      </c>
      <c r="DB184" t="s">
        <v>255</v>
      </c>
      <c r="DC184" t="s">
        <v>259</v>
      </c>
      <c r="DD184">
        <f t="shared" si="74"/>
        <v>7.492531199941026</v>
      </c>
      <c r="DE184">
        <f t="shared" si="75"/>
        <v>4.5813972702163683E-2</v>
      </c>
      <c r="DF184">
        <f t="shared" si="75"/>
        <v>-4.8991217433893001E-2</v>
      </c>
      <c r="DG184">
        <f t="shared" si="75"/>
        <v>0.14941868150183044</v>
      </c>
    </row>
    <row r="185" spans="2:111" x14ac:dyDescent="0.2">
      <c r="B185" t="s">
        <v>233</v>
      </c>
      <c r="C185" t="s">
        <v>234</v>
      </c>
      <c r="D185">
        <v>475.85712141355998</v>
      </c>
      <c r="E185">
        <v>9.3307000000000001E-2</v>
      </c>
      <c r="F185">
        <v>-3.0861E-2</v>
      </c>
      <c r="G185" t="s">
        <v>195</v>
      </c>
      <c r="J185" t="s">
        <v>233</v>
      </c>
      <c r="K185" t="s">
        <v>234</v>
      </c>
      <c r="L185">
        <v>475.85712141355998</v>
      </c>
      <c r="M185">
        <v>9.3307000000000001E-2</v>
      </c>
      <c r="N185">
        <v>-3.0861E-2</v>
      </c>
      <c r="O185" t="s">
        <v>195</v>
      </c>
      <c r="P185">
        <f t="shared" si="70"/>
        <v>6.1651176440752975</v>
      </c>
      <c r="Q185">
        <f t="shared" si="71"/>
        <v>0.10290914344767192</v>
      </c>
      <c r="R185">
        <f t="shared" si="71"/>
        <v>-2.9937110822894648E-2</v>
      </c>
      <c r="AT185" t="str">
        <f t="shared" si="83"/>
        <v>C10</v>
      </c>
      <c r="AU185" t="s">
        <v>244</v>
      </c>
      <c r="AV185">
        <v>61514.678549107201</v>
      </c>
      <c r="AW185">
        <v>-8.7831000000000006E-2</v>
      </c>
      <c r="AX185">
        <v>-0.13561500000000001</v>
      </c>
      <c r="AY185">
        <v>-4.7592000000000002E-2</v>
      </c>
      <c r="BB185" t="str">
        <f t="shared" si="84"/>
        <v>C10</v>
      </c>
      <c r="BC185" t="s">
        <v>244</v>
      </c>
      <c r="BD185">
        <v>61514.678549107201</v>
      </c>
      <c r="BE185">
        <v>-8.7831000000000006E-2</v>
      </c>
      <c r="BF185">
        <v>-0.13561500000000001</v>
      </c>
      <c r="BG185">
        <v>-4.7592000000000002E-2</v>
      </c>
      <c r="BH185">
        <f t="shared" si="72"/>
        <v>11.02703110091136</v>
      </c>
      <c r="BI185">
        <f t="shared" si="73"/>
        <v>-8.073956340644825E-2</v>
      </c>
      <c r="BJ185">
        <f t="shared" si="73"/>
        <v>-0.11941987381286792</v>
      </c>
      <c r="BK185">
        <f t="shared" si="73"/>
        <v>-4.5429900190150363E-2</v>
      </c>
      <c r="CS185" t="s">
        <v>255</v>
      </c>
      <c r="CT185" t="s">
        <v>260</v>
      </c>
      <c r="CU185">
        <v>2646.5332040236999</v>
      </c>
      <c r="CV185">
        <v>0.14322499999999999</v>
      </c>
      <c r="CW185">
        <v>-2.9135000000000001E-2</v>
      </c>
      <c r="CX185">
        <v>0.334457</v>
      </c>
      <c r="DB185" t="s">
        <v>255</v>
      </c>
      <c r="DC185" t="s">
        <v>260</v>
      </c>
      <c r="DD185">
        <f t="shared" si="74"/>
        <v>7.8810058376103065</v>
      </c>
      <c r="DE185">
        <f t="shared" si="75"/>
        <v>0.16716757608473634</v>
      </c>
      <c r="DF185">
        <f t="shared" si="75"/>
        <v>-2.8310182823439105E-2</v>
      </c>
      <c r="DG185">
        <f t="shared" si="75"/>
        <v>0.50253251856003289</v>
      </c>
    </row>
    <row r="186" spans="2:111" x14ac:dyDescent="0.2">
      <c r="B186" t="s">
        <v>233</v>
      </c>
      <c r="C186" t="s">
        <v>235</v>
      </c>
      <c r="D186">
        <v>2604.6112953759498</v>
      </c>
      <c r="E186">
        <v>5.9211E-2</v>
      </c>
      <c r="F186">
        <v>-0.14994499999999999</v>
      </c>
      <c r="G186" t="s">
        <v>195</v>
      </c>
      <c r="J186" t="s">
        <v>233</v>
      </c>
      <c r="K186" t="s">
        <v>235</v>
      </c>
      <c r="L186">
        <v>2604.6112953759498</v>
      </c>
      <c r="M186">
        <v>5.9211E-2</v>
      </c>
      <c r="N186">
        <v>-0.14994499999999999</v>
      </c>
      <c r="O186" t="s">
        <v>195</v>
      </c>
      <c r="P186">
        <f t="shared" si="70"/>
        <v>7.8650387282269367</v>
      </c>
      <c r="Q186">
        <f t="shared" si="71"/>
        <v>6.2937598122427024E-2</v>
      </c>
      <c r="R186">
        <f t="shared" si="71"/>
        <v>-0.13039319271791258</v>
      </c>
      <c r="AT186" t="str">
        <f t="shared" si="83"/>
        <v>C10</v>
      </c>
      <c r="AU186" t="s">
        <v>246</v>
      </c>
      <c r="AV186">
        <v>62028.742249057403</v>
      </c>
      <c r="AW186">
        <v>1.7354000000000001E-2</v>
      </c>
      <c r="AX186">
        <v>-7.4305999999999997E-2</v>
      </c>
      <c r="AY186">
        <v>0.10552599999999999</v>
      </c>
      <c r="BB186" t="str">
        <f t="shared" si="84"/>
        <v>C10</v>
      </c>
      <c r="BC186" t="s">
        <v>246</v>
      </c>
      <c r="BD186">
        <v>62028.742249057403</v>
      </c>
      <c r="BE186">
        <v>1.7354000000000001E-2</v>
      </c>
      <c r="BF186">
        <v>-7.4305999999999997E-2</v>
      </c>
      <c r="BG186">
        <v>0.10552599999999999</v>
      </c>
      <c r="BH186">
        <f t="shared" si="72"/>
        <v>11.035353141267274</v>
      </c>
      <c r="BI186">
        <f t="shared" si="73"/>
        <v>1.7660479969388774E-2</v>
      </c>
      <c r="BJ186">
        <f t="shared" si="73"/>
        <v>-6.9166513079141317E-2</v>
      </c>
      <c r="BK186">
        <f t="shared" si="73"/>
        <v>0.11797548056176031</v>
      </c>
      <c r="CS186" t="s">
        <v>256</v>
      </c>
      <c r="CT186" t="s">
        <v>257</v>
      </c>
      <c r="CU186">
        <v>583.58632609066501</v>
      </c>
      <c r="CV186">
        <v>5.2767000000000001E-2</v>
      </c>
      <c r="CW186">
        <v>-2.1107999999999998E-2</v>
      </c>
      <c r="CX186">
        <v>0.137879</v>
      </c>
      <c r="DB186" t="s">
        <v>256</v>
      </c>
      <c r="DC186" t="s">
        <v>257</v>
      </c>
      <c r="DD186">
        <f t="shared" si="74"/>
        <v>6.3691923860976898</v>
      </c>
      <c r="DE186">
        <f t="shared" si="75"/>
        <v>5.5706462929395406E-2</v>
      </c>
      <c r="DF186">
        <f t="shared" si="75"/>
        <v>-2.0671662546958795E-2</v>
      </c>
      <c r="DG186">
        <f t="shared" si="75"/>
        <v>0.15992998662600724</v>
      </c>
    </row>
    <row r="187" spans="2:111" x14ac:dyDescent="0.2">
      <c r="B187" t="s">
        <v>233</v>
      </c>
      <c r="C187" t="s">
        <v>236</v>
      </c>
      <c r="D187">
        <v>3013.72228315749</v>
      </c>
      <c r="E187">
        <v>1.4244E-2</v>
      </c>
      <c r="F187">
        <v>-7.7974000000000002E-2</v>
      </c>
      <c r="G187" t="s">
        <v>195</v>
      </c>
      <c r="J187" t="s">
        <v>233</v>
      </c>
      <c r="K187" t="s">
        <v>236</v>
      </c>
      <c r="L187">
        <v>3013.72228315749</v>
      </c>
      <c r="M187">
        <v>1.4244E-2</v>
      </c>
      <c r="N187">
        <v>-7.7974000000000002E-2</v>
      </c>
      <c r="O187" t="s">
        <v>195</v>
      </c>
      <c r="P187">
        <f t="shared" si="70"/>
        <v>8.0109312326575655</v>
      </c>
      <c r="Q187">
        <f t="shared" si="71"/>
        <v>1.4449823282840784E-2</v>
      </c>
      <c r="R187">
        <f t="shared" si="71"/>
        <v>-7.2333841075944316E-2</v>
      </c>
      <c r="AT187" t="str">
        <f t="shared" si="83"/>
        <v>C10</v>
      </c>
      <c r="AU187" t="s">
        <v>247</v>
      </c>
      <c r="AV187">
        <v>62746.015817739302</v>
      </c>
      <c r="AW187">
        <v>-2.7314000000000001E-2</v>
      </c>
      <c r="AX187">
        <v>-6.1201999999999999E-2</v>
      </c>
      <c r="AY187">
        <v>9.6570000000000007E-3</v>
      </c>
      <c r="BB187" t="str">
        <f t="shared" si="84"/>
        <v>C10</v>
      </c>
      <c r="BC187" t="s">
        <v>247</v>
      </c>
      <c r="BD187">
        <v>62746.015817739302</v>
      </c>
      <c r="BE187">
        <v>-2.7314000000000001E-2</v>
      </c>
      <c r="BF187">
        <v>-6.1201999999999999E-2</v>
      </c>
      <c r="BG187">
        <v>9.6570000000000007E-3</v>
      </c>
      <c r="BH187">
        <f t="shared" si="72"/>
        <v>11.046850362033874</v>
      </c>
      <c r="BI187">
        <f t="shared" si="73"/>
        <v>-2.6587781340466497E-2</v>
      </c>
      <c r="BJ187">
        <f t="shared" si="73"/>
        <v>-5.7672337594539026E-2</v>
      </c>
      <c r="BK187">
        <f t="shared" si="73"/>
        <v>9.7511670199112842E-3</v>
      </c>
      <c r="CS187" t="s">
        <v>256</v>
      </c>
      <c r="CT187" t="s">
        <v>259</v>
      </c>
      <c r="CU187">
        <v>1461.65830480314</v>
      </c>
      <c r="CV187">
        <v>-2.9818000000000001E-2</v>
      </c>
      <c r="CW187">
        <v>-5.7362999999999997E-2</v>
      </c>
      <c r="CX187">
        <v>1.4309000000000001E-2</v>
      </c>
      <c r="DB187" t="s">
        <v>256</v>
      </c>
      <c r="DC187" t="s">
        <v>259</v>
      </c>
      <c r="DD187">
        <f t="shared" si="74"/>
        <v>7.2873268953485875</v>
      </c>
      <c r="DE187">
        <f t="shared" si="75"/>
        <v>-2.8954630818261093E-2</v>
      </c>
      <c r="DF187">
        <f t="shared" si="75"/>
        <v>-5.4250999893130356E-2</v>
      </c>
      <c r="DG187">
        <f t="shared" si="75"/>
        <v>1.4516719742799722E-2</v>
      </c>
    </row>
    <row r="188" spans="2:111" x14ac:dyDescent="0.2">
      <c r="B188" t="s">
        <v>233</v>
      </c>
      <c r="C188" t="s">
        <v>237</v>
      </c>
      <c r="D188">
        <v>3065.2908508002902</v>
      </c>
      <c r="E188">
        <v>7.7770000000000006E-2</v>
      </c>
      <c r="F188">
        <v>-0.133688</v>
      </c>
      <c r="G188" t="s">
        <v>195</v>
      </c>
      <c r="J188" t="s">
        <v>233</v>
      </c>
      <c r="K188" t="s">
        <v>237</v>
      </c>
      <c r="L188">
        <v>3065.2908508002902</v>
      </c>
      <c r="M188">
        <v>7.7770000000000006E-2</v>
      </c>
      <c r="N188">
        <v>-0.133688</v>
      </c>
      <c r="O188" t="s">
        <v>195</v>
      </c>
      <c r="P188">
        <f t="shared" si="70"/>
        <v>8.0278977380933565</v>
      </c>
      <c r="Q188">
        <f t="shared" si="71"/>
        <v>8.4328204460926245E-2</v>
      </c>
      <c r="R188">
        <f t="shared" si="71"/>
        <v>-0.11792309700728948</v>
      </c>
      <c r="AT188" t="str">
        <f t="shared" si="83"/>
        <v>C10</v>
      </c>
      <c r="AU188" t="s">
        <v>250</v>
      </c>
      <c r="AV188">
        <v>66605.9939945347</v>
      </c>
      <c r="AW188">
        <v>6.9870000000000002E-2</v>
      </c>
      <c r="AX188">
        <v>-6.4215999999999995E-2</v>
      </c>
      <c r="AY188">
        <v>0.207453</v>
      </c>
      <c r="BB188" t="str">
        <f t="shared" si="84"/>
        <v>C10</v>
      </c>
      <c r="BC188" t="s">
        <v>250</v>
      </c>
      <c r="BD188">
        <v>66605.9939945347</v>
      </c>
      <c r="BE188">
        <v>6.9870000000000002E-2</v>
      </c>
      <c r="BF188">
        <v>-6.4215999999999995E-2</v>
      </c>
      <c r="BG188">
        <v>0.207453</v>
      </c>
      <c r="BH188">
        <f t="shared" si="72"/>
        <v>11.10654985239667</v>
      </c>
      <c r="BI188">
        <f t="shared" si="73"/>
        <v>7.5118531818132953E-2</v>
      </c>
      <c r="BJ188">
        <f t="shared" si="73"/>
        <v>-6.034113375480165E-2</v>
      </c>
      <c r="BK188">
        <f t="shared" si="73"/>
        <v>0.26175482337325107</v>
      </c>
      <c r="CS188" t="s">
        <v>256</v>
      </c>
      <c r="CT188" t="s">
        <v>260</v>
      </c>
      <c r="CU188">
        <v>2275.3289872016298</v>
      </c>
      <c r="CV188">
        <v>6.3630000000000006E-2</v>
      </c>
      <c r="CW188">
        <v>-2.5411E-2</v>
      </c>
      <c r="CX188">
        <v>0.15965299999999999</v>
      </c>
      <c r="DB188" t="s">
        <v>256</v>
      </c>
      <c r="DC188" t="s">
        <v>260</v>
      </c>
      <c r="DD188">
        <f t="shared" si="74"/>
        <v>7.7298799306890258</v>
      </c>
      <c r="DE188">
        <f t="shared" si="75"/>
        <v>6.795390710936916E-2</v>
      </c>
      <c r="DF188">
        <f t="shared" si="75"/>
        <v>-2.4781282822204948E-2</v>
      </c>
      <c r="DG188">
        <f t="shared" si="75"/>
        <v>0.18998461349894746</v>
      </c>
    </row>
    <row r="189" spans="2:111" x14ac:dyDescent="0.2">
      <c r="B189" t="s">
        <v>233</v>
      </c>
      <c r="C189" t="s">
        <v>238</v>
      </c>
      <c r="D189">
        <v>3660.9616223063499</v>
      </c>
      <c r="E189">
        <v>7.7205999999999997E-2</v>
      </c>
      <c r="F189">
        <v>-0.11611299999999999</v>
      </c>
      <c r="G189" t="s">
        <v>195</v>
      </c>
      <c r="J189" t="s">
        <v>233</v>
      </c>
      <c r="K189" t="s">
        <v>238</v>
      </c>
      <c r="L189">
        <v>3660.9616223063499</v>
      </c>
      <c r="M189">
        <v>7.7205999999999997E-2</v>
      </c>
      <c r="N189">
        <v>-0.11611299999999999</v>
      </c>
      <c r="O189" t="s">
        <v>195</v>
      </c>
      <c r="P189">
        <f t="shared" si="70"/>
        <v>8.205481130220809</v>
      </c>
      <c r="Q189">
        <f t="shared" si="71"/>
        <v>8.3665476801973129E-2</v>
      </c>
      <c r="R189">
        <f t="shared" si="71"/>
        <v>-0.10403337296492381</v>
      </c>
      <c r="AT189" t="str">
        <f t="shared" si="83"/>
        <v>C10</v>
      </c>
      <c r="AU189" t="s">
        <v>251</v>
      </c>
      <c r="AV189">
        <v>66955.672993406595</v>
      </c>
      <c r="AW189">
        <v>-3.5177E-2</v>
      </c>
      <c r="AX189">
        <v>-8.8992000000000002E-2</v>
      </c>
      <c r="AY189">
        <v>1.4024E-2</v>
      </c>
      <c r="BB189" t="str">
        <f t="shared" si="84"/>
        <v>C10</v>
      </c>
      <c r="BC189" t="s">
        <v>251</v>
      </c>
      <c r="BD189">
        <v>66955.672993406595</v>
      </c>
      <c r="BE189">
        <v>-3.5177E-2</v>
      </c>
      <c r="BF189">
        <v>-8.8992000000000002E-2</v>
      </c>
      <c r="BG189">
        <v>1.4024E-2</v>
      </c>
      <c r="BH189">
        <f t="shared" si="72"/>
        <v>11.111786082307821</v>
      </c>
      <c r="BI189">
        <f t="shared" si="73"/>
        <v>-3.3981628262606298E-2</v>
      </c>
      <c r="BJ189">
        <f t="shared" si="73"/>
        <v>-8.1719608592165968E-2</v>
      </c>
      <c r="BK189">
        <f t="shared" si="73"/>
        <v>1.4223469942473246E-2</v>
      </c>
      <c r="CS189" t="s">
        <v>257</v>
      </c>
      <c r="CT189" t="s">
        <v>259</v>
      </c>
      <c r="CU189">
        <v>912.23900377039297</v>
      </c>
      <c r="CV189">
        <v>0.10867300000000001</v>
      </c>
      <c r="CW189">
        <v>-3.8119E-2</v>
      </c>
      <c r="CX189">
        <v>0.26178099999999999</v>
      </c>
      <c r="DB189" t="s">
        <v>257</v>
      </c>
      <c r="DC189" t="s">
        <v>259</v>
      </c>
      <c r="DD189">
        <f t="shared" si="74"/>
        <v>6.8159020212788679</v>
      </c>
      <c r="DE189">
        <f t="shared" si="75"/>
        <v>0.12192270625707513</v>
      </c>
      <c r="DF189">
        <f t="shared" si="75"/>
        <v>-3.671929711333672E-2</v>
      </c>
      <c r="DG189">
        <f t="shared" si="75"/>
        <v>0.35461157190481418</v>
      </c>
    </row>
    <row r="190" spans="2:111" x14ac:dyDescent="0.2">
      <c r="B190" t="s">
        <v>233</v>
      </c>
      <c r="C190" t="s">
        <v>239</v>
      </c>
      <c r="D190">
        <v>4988.4752179398401</v>
      </c>
      <c r="E190">
        <v>-2.8233000000000001E-2</v>
      </c>
      <c r="F190">
        <v>-9.6880999999999995E-2</v>
      </c>
      <c r="G190" t="s">
        <v>195</v>
      </c>
      <c r="J190" t="s">
        <v>233</v>
      </c>
      <c r="K190" t="s">
        <v>239</v>
      </c>
      <c r="L190">
        <v>4988.4752179398401</v>
      </c>
      <c r="M190">
        <v>-2.8233000000000001E-2</v>
      </c>
      <c r="N190">
        <v>-9.6880999999999995E-2</v>
      </c>
      <c r="O190" t="s">
        <v>195</v>
      </c>
      <c r="P190">
        <f t="shared" si="70"/>
        <v>8.5148855745031629</v>
      </c>
      <c r="Q190">
        <f t="shared" si="71"/>
        <v>-2.7457784373775208E-2</v>
      </c>
      <c r="R190">
        <f t="shared" si="71"/>
        <v>-8.8324075264317639E-2</v>
      </c>
      <c r="AT190" t="str">
        <f t="shared" si="83"/>
        <v>C10</v>
      </c>
      <c r="AU190" t="s">
        <v>252</v>
      </c>
      <c r="AV190">
        <v>67320.753865357095</v>
      </c>
      <c r="AW190">
        <v>4.3199000000000001E-2</v>
      </c>
      <c r="AX190">
        <v>-5.4294000000000002E-2</v>
      </c>
      <c r="AY190">
        <v>0.151727</v>
      </c>
      <c r="BB190" t="str">
        <f t="shared" si="84"/>
        <v>C10</v>
      </c>
      <c r="BC190" t="s">
        <v>252</v>
      </c>
      <c r="BD190">
        <v>67320.753865357095</v>
      </c>
      <c r="BE190">
        <v>4.3199000000000001E-2</v>
      </c>
      <c r="BF190">
        <v>-5.4294000000000002E-2</v>
      </c>
      <c r="BG190">
        <v>0.151727</v>
      </c>
      <c r="BH190">
        <f t="shared" si="72"/>
        <v>11.11722384647967</v>
      </c>
      <c r="BI190">
        <f t="shared" si="73"/>
        <v>4.5149409333811313E-2</v>
      </c>
      <c r="BJ190">
        <f t="shared" si="73"/>
        <v>-5.1497969257152179E-2</v>
      </c>
      <c r="BK190">
        <f t="shared" si="73"/>
        <v>0.1788657660918124</v>
      </c>
      <c r="CS190" t="s">
        <v>257</v>
      </c>
      <c r="CT190" t="s">
        <v>260</v>
      </c>
      <c r="CU190">
        <v>1770.1708957046999</v>
      </c>
      <c r="CV190">
        <v>7.9826999999999995E-2</v>
      </c>
      <c r="CW190">
        <v>-1.8620000000000001E-2</v>
      </c>
      <c r="CX190">
        <v>0.20638000000000001</v>
      </c>
      <c r="DB190" t="s">
        <v>257</v>
      </c>
      <c r="DC190" t="s">
        <v>260</v>
      </c>
      <c r="DD190">
        <f t="shared" si="74"/>
        <v>7.4788313721526967</v>
      </c>
      <c r="DE190">
        <f t="shared" si="75"/>
        <v>8.6752165082000884E-2</v>
      </c>
      <c r="DF190">
        <f t="shared" si="75"/>
        <v>-1.8279633229270974E-2</v>
      </c>
      <c r="DG190">
        <f t="shared" si="75"/>
        <v>0.26004888989692804</v>
      </c>
    </row>
    <row r="191" spans="2:111" x14ac:dyDescent="0.2">
      <c r="B191" t="s">
        <v>233</v>
      </c>
      <c r="C191" t="s">
        <v>240</v>
      </c>
      <c r="D191">
        <v>5656.0923790192801</v>
      </c>
      <c r="E191">
        <v>0.24623999999999999</v>
      </c>
      <c r="F191">
        <v>-9.3892000000000003E-2</v>
      </c>
      <c r="G191" t="s">
        <v>195</v>
      </c>
      <c r="J191" t="s">
        <v>233</v>
      </c>
      <c r="K191" t="s">
        <v>240</v>
      </c>
      <c r="L191">
        <v>5656.0923790192801</v>
      </c>
      <c r="M191">
        <v>0.24623999999999999</v>
      </c>
      <c r="N191">
        <v>-9.3892000000000003E-2</v>
      </c>
      <c r="O191" t="s">
        <v>195</v>
      </c>
      <c r="P191">
        <f t="shared" si="70"/>
        <v>8.6404885403672296</v>
      </c>
      <c r="Q191">
        <f t="shared" si="71"/>
        <v>0.32668223307153471</v>
      </c>
      <c r="R191">
        <f t="shared" si="71"/>
        <v>-8.5832970713745044E-2</v>
      </c>
      <c r="AT191" t="str">
        <f t="shared" si="83"/>
        <v>C10</v>
      </c>
      <c r="AU191" t="s">
        <v>254</v>
      </c>
      <c r="AV191">
        <v>69031.164592522895</v>
      </c>
      <c r="AW191">
        <v>2.5328E-2</v>
      </c>
      <c r="AX191">
        <v>-9.3381000000000006E-2</v>
      </c>
      <c r="AY191">
        <v>0.146898</v>
      </c>
      <c r="BB191" t="str">
        <f t="shared" si="84"/>
        <v>C10</v>
      </c>
      <c r="BC191" t="s">
        <v>254</v>
      </c>
      <c r="BD191">
        <v>69031.164592522895</v>
      </c>
      <c r="BE191">
        <v>2.5328E-2</v>
      </c>
      <c r="BF191">
        <v>-9.3381000000000006E-2</v>
      </c>
      <c r="BG191">
        <v>0.146898</v>
      </c>
      <c r="BH191">
        <f t="shared" si="72"/>
        <v>11.142313342372578</v>
      </c>
      <c r="BI191">
        <f t="shared" si="73"/>
        <v>2.598617791421114E-2</v>
      </c>
      <c r="BJ191">
        <f t="shared" si="73"/>
        <v>-8.5405727738089479E-2</v>
      </c>
      <c r="BK191">
        <f t="shared" si="73"/>
        <v>0.17219277413486311</v>
      </c>
      <c r="CS191" t="s">
        <v>259</v>
      </c>
      <c r="CT191" t="s">
        <v>260</v>
      </c>
      <c r="CU191">
        <v>882.43130044213603</v>
      </c>
      <c r="CV191">
        <v>0.13127</v>
      </c>
      <c r="CW191">
        <v>1.7232999999999998E-2</v>
      </c>
      <c r="CX191">
        <v>0.25851600000000002</v>
      </c>
      <c r="DB191" t="s">
        <v>259</v>
      </c>
      <c r="DC191" t="s">
        <v>260</v>
      </c>
      <c r="DD191">
        <f t="shared" si="74"/>
        <v>6.7826809392527618</v>
      </c>
      <c r="DE191">
        <f t="shared" si="75"/>
        <v>0.15110563696430421</v>
      </c>
      <c r="DF191">
        <f t="shared" si="75"/>
        <v>1.7535183822818632E-2</v>
      </c>
      <c r="DG191">
        <f t="shared" si="75"/>
        <v>0.34864676783315623</v>
      </c>
    </row>
    <row r="192" spans="2:111" x14ac:dyDescent="0.2">
      <c r="B192" t="s">
        <v>233</v>
      </c>
      <c r="C192" t="s">
        <v>241</v>
      </c>
      <c r="D192">
        <v>5874.9408507660701</v>
      </c>
      <c r="E192">
        <v>0.19553699999999999</v>
      </c>
      <c r="F192">
        <v>-2.1252E-2</v>
      </c>
      <c r="G192" t="s">
        <v>195</v>
      </c>
      <c r="J192" t="s">
        <v>233</v>
      </c>
      <c r="K192" t="s">
        <v>241</v>
      </c>
      <c r="L192">
        <v>5874.9408507660701</v>
      </c>
      <c r="M192">
        <v>0.19553699999999999</v>
      </c>
      <c r="N192">
        <v>-2.1252E-2</v>
      </c>
      <c r="O192" t="s">
        <v>195</v>
      </c>
      <c r="P192">
        <f t="shared" si="70"/>
        <v>8.6784512710069652</v>
      </c>
      <c r="Q192">
        <f t="shared" si="71"/>
        <v>0.24306524973802399</v>
      </c>
      <c r="R192">
        <f t="shared" si="71"/>
        <v>-2.0809751168173966E-2</v>
      </c>
      <c r="AT192" t="str">
        <f t="shared" si="83"/>
        <v>C10</v>
      </c>
      <c r="AU192" t="s">
        <v>255</v>
      </c>
      <c r="AV192">
        <v>45532.760469797999</v>
      </c>
      <c r="AW192">
        <v>-2.7664000000000001E-2</v>
      </c>
      <c r="AX192">
        <v>-5.9200000000000003E-2</v>
      </c>
      <c r="AY192">
        <v>4.712E-3</v>
      </c>
      <c r="BB192" t="str">
        <f t="shared" si="84"/>
        <v>C10</v>
      </c>
      <c r="BC192" t="s">
        <v>255</v>
      </c>
      <c r="BD192">
        <v>45532.760469797999</v>
      </c>
      <c r="BE192">
        <v>-2.7664000000000001E-2</v>
      </c>
      <c r="BF192">
        <v>-5.9200000000000003E-2</v>
      </c>
      <c r="BG192">
        <v>4.712E-3</v>
      </c>
      <c r="BH192">
        <f t="shared" si="72"/>
        <v>10.726187356181192</v>
      </c>
      <c r="BI192">
        <f t="shared" si="73"/>
        <v>-2.6919304364072309E-2</v>
      </c>
      <c r="BJ192">
        <f t="shared" si="73"/>
        <v>-5.5891238670694871E-2</v>
      </c>
      <c r="BK192">
        <f t="shared" si="73"/>
        <v>4.7343080595767259E-3</v>
      </c>
    </row>
    <row r="193" spans="2:63" x14ac:dyDescent="0.2">
      <c r="B193" t="s">
        <v>233</v>
      </c>
      <c r="C193" t="s">
        <v>242</v>
      </c>
      <c r="D193">
        <v>63539.643451942597</v>
      </c>
      <c r="E193">
        <v>0.21354899999999999</v>
      </c>
      <c r="F193">
        <v>-0.113425</v>
      </c>
      <c r="G193" t="s">
        <v>195</v>
      </c>
      <c r="J193" t="s">
        <v>233</v>
      </c>
      <c r="K193" t="s">
        <v>242</v>
      </c>
      <c r="L193">
        <v>63539.643451942597</v>
      </c>
      <c r="M193">
        <v>0.21354899999999999</v>
      </c>
      <c r="N193">
        <v>-0.113425</v>
      </c>
      <c r="O193" t="s">
        <v>195</v>
      </c>
      <c r="P193">
        <f t="shared" si="70"/>
        <v>11.059419296412463</v>
      </c>
      <c r="Q193">
        <f t="shared" si="71"/>
        <v>0.27153503524059347</v>
      </c>
      <c r="R193">
        <f t="shared" si="71"/>
        <v>-0.10187035498574221</v>
      </c>
      <c r="AT193" t="str">
        <f t="shared" si="83"/>
        <v>C10</v>
      </c>
      <c r="AU193" t="s">
        <v>256</v>
      </c>
      <c r="AV193">
        <v>45128.261832248703</v>
      </c>
      <c r="AW193">
        <v>-3.4859000000000001E-2</v>
      </c>
      <c r="AX193">
        <v>-5.2241000000000003E-2</v>
      </c>
      <c r="AY193">
        <v>-1.7364999999999998E-2</v>
      </c>
      <c r="BB193" t="str">
        <f t="shared" si="84"/>
        <v>C10</v>
      </c>
      <c r="BC193" t="s">
        <v>256</v>
      </c>
      <c r="BD193">
        <v>45128.261832248703</v>
      </c>
      <c r="BE193">
        <v>-3.4859000000000001E-2</v>
      </c>
      <c r="BF193">
        <v>-5.2241000000000003E-2</v>
      </c>
      <c r="BG193">
        <v>-1.7364999999999998E-2</v>
      </c>
      <c r="BH193">
        <f t="shared" si="72"/>
        <v>10.717263977393955</v>
      </c>
      <c r="BI193">
        <f t="shared" si="73"/>
        <v>-3.3684782178055178E-2</v>
      </c>
      <c r="BJ193">
        <f t="shared" si="73"/>
        <v>-4.9647371657253428E-2</v>
      </c>
      <c r="BK193">
        <f t="shared" si="73"/>
        <v>-1.706860369680498E-2</v>
      </c>
    </row>
    <row r="194" spans="2:63" x14ac:dyDescent="0.2">
      <c r="B194" t="s">
        <v>233</v>
      </c>
      <c r="C194" t="s">
        <v>243</v>
      </c>
      <c r="D194">
        <v>64250.840344698903</v>
      </c>
      <c r="E194">
        <v>2.0867E-2</v>
      </c>
      <c r="F194">
        <v>-9.7770999999999997E-2</v>
      </c>
      <c r="G194" t="s">
        <v>195</v>
      </c>
      <c r="J194" t="s">
        <v>233</v>
      </c>
      <c r="K194" t="s">
        <v>243</v>
      </c>
      <c r="L194">
        <v>64250.840344698903</v>
      </c>
      <c r="M194">
        <v>2.0867E-2</v>
      </c>
      <c r="N194">
        <v>-9.7770999999999997E-2</v>
      </c>
      <c r="O194" t="s">
        <v>195</v>
      </c>
      <c r="P194">
        <f t="shared" si="70"/>
        <v>11.070550081966857</v>
      </c>
      <c r="Q194">
        <f t="shared" si="71"/>
        <v>2.1311711483526754E-2</v>
      </c>
      <c r="R194">
        <f t="shared" si="71"/>
        <v>-8.9063201706002432E-2</v>
      </c>
      <c r="AT194" t="str">
        <f t="shared" si="83"/>
        <v>C10</v>
      </c>
      <c r="AU194" t="s">
        <v>257</v>
      </c>
      <c r="AV194">
        <v>44669.951119292702</v>
      </c>
      <c r="AW194">
        <v>5.525E-2</v>
      </c>
      <c r="AX194">
        <v>-1.0851E-2</v>
      </c>
      <c r="AY194">
        <v>0.13147600000000001</v>
      </c>
      <c r="BB194" t="str">
        <f t="shared" si="84"/>
        <v>C10</v>
      </c>
      <c r="BC194" t="s">
        <v>257</v>
      </c>
      <c r="BD194">
        <v>44669.951119292702</v>
      </c>
      <c r="BE194">
        <v>5.525E-2</v>
      </c>
      <c r="BF194">
        <v>-1.0851E-2</v>
      </c>
      <c r="BG194">
        <v>0.13147600000000001</v>
      </c>
      <c r="BH194">
        <f t="shared" si="72"/>
        <v>10.707056320083034</v>
      </c>
      <c r="BI194">
        <f t="shared" si="73"/>
        <v>5.8481079650701248E-2</v>
      </c>
      <c r="BJ194">
        <f t="shared" si="73"/>
        <v>-1.0734519726448309E-2</v>
      </c>
      <c r="BK194">
        <f t="shared" si="73"/>
        <v>0.15137866080845205</v>
      </c>
    </row>
    <row r="195" spans="2:63" x14ac:dyDescent="0.2">
      <c r="B195" t="s">
        <v>233</v>
      </c>
      <c r="C195" t="s">
        <v>244</v>
      </c>
      <c r="D195">
        <v>64509.037111090103</v>
      </c>
      <c r="E195">
        <v>0.12834400000000001</v>
      </c>
      <c r="F195">
        <v>-5.0820999999999998E-2</v>
      </c>
      <c r="G195" t="s">
        <v>195</v>
      </c>
      <c r="J195" t="s">
        <v>233</v>
      </c>
      <c r="K195" t="s">
        <v>244</v>
      </c>
      <c r="L195">
        <v>64509.037111090103</v>
      </c>
      <c r="M195">
        <v>0.12834400000000001</v>
      </c>
      <c r="N195">
        <v>-5.0820999999999998E-2</v>
      </c>
      <c r="O195" t="s">
        <v>195</v>
      </c>
      <c r="P195">
        <f t="shared" ref="P195:P258" si="85">LN(L195)</f>
        <v>11.074560603218799</v>
      </c>
      <c r="Q195">
        <f t="shared" ref="Q195:R258" si="86">IF(M195="NA","",M195/(1-M195))</f>
        <v>0.14724157236340943</v>
      </c>
      <c r="R195">
        <f t="shared" si="86"/>
        <v>-4.8363137013820619E-2</v>
      </c>
      <c r="AT195" t="str">
        <f t="shared" si="83"/>
        <v>C10</v>
      </c>
      <c r="AU195" t="s">
        <v>259</v>
      </c>
      <c r="AV195">
        <v>43782.740766196897</v>
      </c>
      <c r="AW195">
        <v>-8.4449999999999994E-3</v>
      </c>
      <c r="AX195">
        <v>-4.1231999999999998E-2</v>
      </c>
      <c r="AY195">
        <v>1.8189E-2</v>
      </c>
      <c r="BB195" t="str">
        <f t="shared" si="84"/>
        <v>C10</v>
      </c>
      <c r="BC195" t="s">
        <v>259</v>
      </c>
      <c r="BD195">
        <v>43782.740766196897</v>
      </c>
      <c r="BE195">
        <v>-8.4449999999999994E-3</v>
      </c>
      <c r="BF195">
        <v>-4.1231999999999998E-2</v>
      </c>
      <c r="BG195">
        <v>1.8189E-2</v>
      </c>
      <c r="BH195">
        <f t="shared" ref="BH195:BH258" si="87">LN(BD195)</f>
        <v>10.686994972273979</v>
      </c>
      <c r="BI195">
        <f t="shared" ref="BI195:BK258" si="88">IF(BE195="NA","",BE195/(1-BE195))</f>
        <v>-8.3742792120542007E-3</v>
      </c>
      <c r="BJ195">
        <f t="shared" si="88"/>
        <v>-3.9599243972524859E-2</v>
      </c>
      <c r="BK195">
        <f t="shared" si="88"/>
        <v>1.8525968847364717E-2</v>
      </c>
    </row>
    <row r="196" spans="2:63" x14ac:dyDescent="0.2">
      <c r="B196" t="s">
        <v>233</v>
      </c>
      <c r="C196" t="s">
        <v>245</v>
      </c>
      <c r="D196">
        <v>64875.869859293503</v>
      </c>
      <c r="E196">
        <v>0.78269599999999995</v>
      </c>
      <c r="F196">
        <v>0.78269599999999995</v>
      </c>
      <c r="G196" t="s">
        <v>195</v>
      </c>
      <c r="J196" t="s">
        <v>233</v>
      </c>
      <c r="K196" t="s">
        <v>245</v>
      </c>
      <c r="L196">
        <v>64875.869859293503</v>
      </c>
      <c r="M196">
        <v>0.78269599999999995</v>
      </c>
      <c r="N196">
        <v>0.78269599999999995</v>
      </c>
      <c r="O196" t="s">
        <v>195</v>
      </c>
      <c r="P196">
        <f t="shared" si="85"/>
        <v>11.080231028614039</v>
      </c>
      <c r="Q196">
        <f t="shared" si="86"/>
        <v>3.6018481021978417</v>
      </c>
      <c r="R196">
        <f t="shared" si="86"/>
        <v>3.6018481021978417</v>
      </c>
      <c r="AT196" t="str">
        <f t="shared" si="83"/>
        <v>C10</v>
      </c>
      <c r="AU196" t="s">
        <v>260</v>
      </c>
      <c r="AV196">
        <v>42904.2591125869</v>
      </c>
      <c r="AW196">
        <v>1.7736999999999999E-2</v>
      </c>
      <c r="AX196">
        <v>-9.3412999999999996E-2</v>
      </c>
      <c r="AY196">
        <v>0.13146099999999999</v>
      </c>
      <c r="BB196" t="str">
        <f t="shared" si="84"/>
        <v>C10</v>
      </c>
      <c r="BC196" t="s">
        <v>260</v>
      </c>
      <c r="BD196">
        <v>42904.2591125869</v>
      </c>
      <c r="BE196">
        <v>1.7736999999999999E-2</v>
      </c>
      <c r="BF196">
        <v>-9.3412999999999996E-2</v>
      </c>
      <c r="BG196">
        <v>0.13146099999999999</v>
      </c>
      <c r="BH196">
        <f t="shared" si="87"/>
        <v>10.666726380001855</v>
      </c>
      <c r="BI196">
        <f t="shared" si="88"/>
        <v>1.8057282011029633E-2</v>
      </c>
      <c r="BJ196">
        <f t="shared" si="88"/>
        <v>-8.5432494400560444E-2</v>
      </c>
      <c r="BK196">
        <f t="shared" si="88"/>
        <v>0.15135877605956671</v>
      </c>
    </row>
    <row r="197" spans="2:63" x14ac:dyDescent="0.2">
      <c r="B197" t="s">
        <v>233</v>
      </c>
      <c r="C197" t="s">
        <v>246</v>
      </c>
      <c r="D197">
        <v>65017.083824176501</v>
      </c>
      <c r="E197">
        <v>3.1552999999999998E-2</v>
      </c>
      <c r="F197">
        <v>-8.6384000000000002E-2</v>
      </c>
      <c r="G197" t="s">
        <v>195</v>
      </c>
      <c r="J197" t="s">
        <v>233</v>
      </c>
      <c r="K197" t="s">
        <v>246</v>
      </c>
      <c r="L197">
        <v>65017.083824176501</v>
      </c>
      <c r="M197">
        <v>3.1552999999999998E-2</v>
      </c>
      <c r="N197">
        <v>-8.6384000000000002E-2</v>
      </c>
      <c r="O197" t="s">
        <v>195</v>
      </c>
      <c r="P197">
        <f t="shared" si="85"/>
        <v>11.082405342408784</v>
      </c>
      <c r="Q197">
        <f t="shared" si="86"/>
        <v>3.2581029214815052E-2</v>
      </c>
      <c r="R197">
        <f t="shared" si="86"/>
        <v>-7.9515162226247812E-2</v>
      </c>
      <c r="AT197" t="s">
        <v>238</v>
      </c>
      <c r="AU197" t="s">
        <v>239</v>
      </c>
      <c r="AV197">
        <v>1330.2349416550401</v>
      </c>
      <c r="AW197">
        <v>6.2729999999999999E-3</v>
      </c>
      <c r="AX197">
        <v>-9.8963999999999996E-2</v>
      </c>
      <c r="AY197">
        <v>0.112527</v>
      </c>
      <c r="BB197" t="s">
        <v>238</v>
      </c>
      <c r="BC197" t="s">
        <v>239</v>
      </c>
      <c r="BD197">
        <v>1330.2349416550401</v>
      </c>
      <c r="BE197">
        <v>6.2729999999999999E-3</v>
      </c>
      <c r="BF197">
        <v>-9.8963999999999996E-2</v>
      </c>
      <c r="BG197">
        <v>0.112527</v>
      </c>
      <c r="BH197">
        <f t="shared" si="87"/>
        <v>7.1931108534763357</v>
      </c>
      <c r="BI197">
        <f t="shared" si="88"/>
        <v>6.3125989331073822E-3</v>
      </c>
      <c r="BJ197">
        <f t="shared" si="88"/>
        <v>-9.0052085418630634E-2</v>
      </c>
      <c r="BK197">
        <f t="shared" si="88"/>
        <v>0.12679484333607896</v>
      </c>
    </row>
    <row r="198" spans="2:63" x14ac:dyDescent="0.2">
      <c r="B198" t="s">
        <v>233</v>
      </c>
      <c r="C198" t="s">
        <v>247</v>
      </c>
      <c r="D198">
        <v>65737.504554097497</v>
      </c>
      <c r="E198">
        <v>0.121254</v>
      </c>
      <c r="F198">
        <v>9.1600000000000004E-4</v>
      </c>
      <c r="G198" t="s">
        <v>195</v>
      </c>
      <c r="J198" t="s">
        <v>233</v>
      </c>
      <c r="K198" t="s">
        <v>247</v>
      </c>
      <c r="L198">
        <v>65737.504554097497</v>
      </c>
      <c r="M198">
        <v>0.121254</v>
      </c>
      <c r="N198">
        <v>9.1600000000000004E-4</v>
      </c>
      <c r="O198" t="s">
        <v>195</v>
      </c>
      <c r="P198">
        <f t="shared" si="85"/>
        <v>11.093424887174608</v>
      </c>
      <c r="Q198">
        <f t="shared" si="86"/>
        <v>0.13798526536678402</v>
      </c>
      <c r="R198">
        <f t="shared" si="86"/>
        <v>9.1683982527995648E-4</v>
      </c>
      <c r="AT198" t="str">
        <f t="shared" ref="AT198:AT210" si="89">AT197</f>
        <v>C12</v>
      </c>
      <c r="AU198" t="s">
        <v>243</v>
      </c>
      <c r="AV198">
        <v>60591.569751905197</v>
      </c>
      <c r="AW198">
        <v>7.1068000000000006E-2</v>
      </c>
      <c r="AX198">
        <v>-3.5092999999999999E-2</v>
      </c>
      <c r="AY198">
        <v>0.219643</v>
      </c>
      <c r="BB198" t="str">
        <f t="shared" ref="BB198:BB210" si="90">BB197</f>
        <v>C12</v>
      </c>
      <c r="BC198" t="s">
        <v>243</v>
      </c>
      <c r="BD198">
        <v>60591.569751905197</v>
      </c>
      <c r="BE198">
        <v>7.1068000000000006E-2</v>
      </c>
      <c r="BF198">
        <v>-3.5092999999999999E-2</v>
      </c>
      <c r="BG198">
        <v>0.219643</v>
      </c>
      <c r="BH198">
        <f t="shared" si="87"/>
        <v>11.01191104937543</v>
      </c>
      <c r="BI198">
        <f t="shared" si="88"/>
        <v>7.6505061726800244E-2</v>
      </c>
      <c r="BJ198">
        <f t="shared" si="88"/>
        <v>-3.3903233815705446E-2</v>
      </c>
      <c r="BK198">
        <f t="shared" si="88"/>
        <v>0.28146476548554061</v>
      </c>
    </row>
    <row r="199" spans="2:63" x14ac:dyDescent="0.2">
      <c r="B199" t="s">
        <v>233</v>
      </c>
      <c r="C199" t="s">
        <v>248</v>
      </c>
      <c r="D199">
        <v>67750.393511772301</v>
      </c>
      <c r="E199">
        <v>0.13297700000000001</v>
      </c>
      <c r="F199">
        <v>-9.4601000000000005E-2</v>
      </c>
      <c r="G199" t="s">
        <v>195</v>
      </c>
      <c r="J199" t="s">
        <v>233</v>
      </c>
      <c r="K199" t="s">
        <v>248</v>
      </c>
      <c r="L199">
        <v>67750.393511772301</v>
      </c>
      <c r="M199">
        <v>0.13297700000000001</v>
      </c>
      <c r="N199">
        <v>-9.4601000000000005E-2</v>
      </c>
      <c r="O199" t="s">
        <v>195</v>
      </c>
      <c r="P199">
        <f t="shared" si="85"/>
        <v>11.123585547016921</v>
      </c>
      <c r="Q199">
        <f t="shared" si="86"/>
        <v>0.15337194053675626</v>
      </c>
      <c r="R199">
        <f t="shared" si="86"/>
        <v>-8.6425099191394864E-2</v>
      </c>
      <c r="AT199" t="str">
        <f t="shared" si="89"/>
        <v>C12</v>
      </c>
      <c r="AU199" t="s">
        <v>244</v>
      </c>
      <c r="AV199">
        <v>60849.432840413501</v>
      </c>
      <c r="AW199">
        <v>-5.6082E-2</v>
      </c>
      <c r="AX199">
        <v>-0.23812</v>
      </c>
      <c r="AY199">
        <v>0.16616300000000001</v>
      </c>
      <c r="BB199" t="str">
        <f t="shared" si="90"/>
        <v>C12</v>
      </c>
      <c r="BC199" t="s">
        <v>244</v>
      </c>
      <c r="BD199">
        <v>60849.432840413501</v>
      </c>
      <c r="BE199">
        <v>-5.6082E-2</v>
      </c>
      <c r="BF199">
        <v>-0.23812</v>
      </c>
      <c r="BG199">
        <v>0.16616300000000001</v>
      </c>
      <c r="BH199">
        <f t="shared" si="87"/>
        <v>11.016157777754545</v>
      </c>
      <c r="BI199">
        <f t="shared" si="88"/>
        <v>-5.3103830952520734E-2</v>
      </c>
      <c r="BJ199">
        <f t="shared" si="88"/>
        <v>-0.19232384583077572</v>
      </c>
      <c r="BK199">
        <f t="shared" si="88"/>
        <v>0.19927515809444774</v>
      </c>
    </row>
    <row r="200" spans="2:63" x14ac:dyDescent="0.2">
      <c r="B200" t="s">
        <v>233</v>
      </c>
      <c r="C200" t="s">
        <v>249</v>
      </c>
      <c r="D200">
        <v>68066.833604920903</v>
      </c>
      <c r="E200">
        <v>6.3491000000000006E-2</v>
      </c>
      <c r="F200">
        <v>-0.25629000000000002</v>
      </c>
      <c r="G200" t="s">
        <v>195</v>
      </c>
      <c r="J200" t="s">
        <v>233</v>
      </c>
      <c r="K200" t="s">
        <v>249</v>
      </c>
      <c r="L200">
        <v>68066.833604920903</v>
      </c>
      <c r="M200">
        <v>6.3491000000000006E-2</v>
      </c>
      <c r="N200">
        <v>-0.25629000000000002</v>
      </c>
      <c r="O200" t="s">
        <v>195</v>
      </c>
      <c r="P200">
        <f t="shared" si="85"/>
        <v>11.128245348611431</v>
      </c>
      <c r="Q200">
        <f t="shared" si="86"/>
        <v>6.7795397588277323E-2</v>
      </c>
      <c r="R200">
        <f t="shared" si="86"/>
        <v>-0.20400544460275893</v>
      </c>
      <c r="AT200" t="str">
        <f t="shared" si="89"/>
        <v>C12</v>
      </c>
      <c r="AU200" t="s">
        <v>246</v>
      </c>
      <c r="AV200">
        <v>61356.330243912002</v>
      </c>
      <c r="AW200">
        <v>-5.4539999999999998E-2</v>
      </c>
      <c r="AX200">
        <v>-0.24893599999999999</v>
      </c>
      <c r="AY200">
        <v>0.10594000000000001</v>
      </c>
      <c r="BB200" t="str">
        <f t="shared" si="90"/>
        <v>C12</v>
      </c>
      <c r="BC200" t="s">
        <v>246</v>
      </c>
      <c r="BD200">
        <v>61356.330243912002</v>
      </c>
      <c r="BE200">
        <v>-5.4539999999999998E-2</v>
      </c>
      <c r="BF200">
        <v>-0.24893599999999999</v>
      </c>
      <c r="BG200">
        <v>0.10594000000000001</v>
      </c>
      <c r="BH200">
        <f t="shared" si="87"/>
        <v>11.024453627275967</v>
      </c>
      <c r="BI200">
        <f t="shared" si="88"/>
        <v>-5.171923303051567E-2</v>
      </c>
      <c r="BJ200">
        <f t="shared" si="88"/>
        <v>-0.19931845987304392</v>
      </c>
      <c r="BK200">
        <f t="shared" si="88"/>
        <v>0.1184931660067557</v>
      </c>
    </row>
    <row r="201" spans="2:63" x14ac:dyDescent="0.2">
      <c r="B201" t="s">
        <v>233</v>
      </c>
      <c r="C201" t="s">
        <v>250</v>
      </c>
      <c r="D201">
        <v>69585.803049185197</v>
      </c>
      <c r="E201">
        <v>0.103741</v>
      </c>
      <c r="F201">
        <v>-5.8097999999999997E-2</v>
      </c>
      <c r="G201" t="s">
        <v>195</v>
      </c>
      <c r="J201" t="s">
        <v>233</v>
      </c>
      <c r="K201" t="s">
        <v>250</v>
      </c>
      <c r="L201">
        <v>69585.803049185197</v>
      </c>
      <c r="M201">
        <v>0.103741</v>
      </c>
      <c r="N201">
        <v>-5.8097999999999997E-2</v>
      </c>
      <c r="O201" t="s">
        <v>195</v>
      </c>
      <c r="P201">
        <f t="shared" si="85"/>
        <v>11.150315846337556</v>
      </c>
      <c r="Q201">
        <f t="shared" si="86"/>
        <v>0.11574890740288242</v>
      </c>
      <c r="R201">
        <f t="shared" si="86"/>
        <v>-5.4907957485979556E-2</v>
      </c>
      <c r="AT201" t="str">
        <f t="shared" si="89"/>
        <v>C12</v>
      </c>
      <c r="AU201" t="s">
        <v>247</v>
      </c>
      <c r="AV201">
        <v>62077.203488881401</v>
      </c>
      <c r="AW201">
        <v>3.9999E-2</v>
      </c>
      <c r="AX201">
        <v>-3.5687999999999998E-2</v>
      </c>
      <c r="AY201">
        <v>0.14099500000000001</v>
      </c>
      <c r="BB201" t="str">
        <f t="shared" si="90"/>
        <v>C12</v>
      </c>
      <c r="BC201" t="s">
        <v>247</v>
      </c>
      <c r="BD201">
        <v>62077.203488881401</v>
      </c>
      <c r="BE201">
        <v>3.9999E-2</v>
      </c>
      <c r="BF201">
        <v>-3.5687999999999998E-2</v>
      </c>
      <c r="BG201">
        <v>0.14099500000000001</v>
      </c>
      <c r="BH201">
        <f t="shared" si="87"/>
        <v>11.03613410694944</v>
      </c>
      <c r="BI201">
        <f t="shared" si="88"/>
        <v>4.16655815983525E-2</v>
      </c>
      <c r="BJ201">
        <f t="shared" si="88"/>
        <v>-3.4458253837062899E-2</v>
      </c>
      <c r="BK201">
        <f t="shared" si="88"/>
        <v>0.16413757777894192</v>
      </c>
    </row>
    <row r="202" spans="2:63" x14ac:dyDescent="0.2">
      <c r="B202" t="s">
        <v>233</v>
      </c>
      <c r="C202" t="s">
        <v>251</v>
      </c>
      <c r="D202">
        <v>69933.054273354806</v>
      </c>
      <c r="E202">
        <v>2.6477000000000001E-2</v>
      </c>
      <c r="F202">
        <v>-1.1937E-2</v>
      </c>
      <c r="G202" t="s">
        <v>195</v>
      </c>
      <c r="J202" t="s">
        <v>233</v>
      </c>
      <c r="K202" t="s">
        <v>251</v>
      </c>
      <c r="L202">
        <v>69933.054273354806</v>
      </c>
      <c r="M202">
        <v>2.6477000000000001E-2</v>
      </c>
      <c r="N202">
        <v>-1.1937E-2</v>
      </c>
      <c r="O202" t="s">
        <v>195</v>
      </c>
      <c r="P202">
        <f t="shared" si="85"/>
        <v>11.155293695896788</v>
      </c>
      <c r="Q202">
        <f t="shared" si="86"/>
        <v>2.7197097551881159E-2</v>
      </c>
      <c r="R202">
        <f t="shared" si="86"/>
        <v>-1.1796188893182085E-2</v>
      </c>
      <c r="AT202" t="str">
        <f t="shared" si="89"/>
        <v>C12</v>
      </c>
      <c r="AU202" t="s">
        <v>250</v>
      </c>
      <c r="AV202">
        <v>65925.022942733907</v>
      </c>
      <c r="AW202">
        <v>0.19267200000000001</v>
      </c>
      <c r="AX202">
        <v>-2.7844000000000001E-2</v>
      </c>
      <c r="AY202">
        <v>0.40522799999999998</v>
      </c>
      <c r="BB202" t="str">
        <f t="shared" si="90"/>
        <v>C12</v>
      </c>
      <c r="BC202" t="s">
        <v>250</v>
      </c>
      <c r="BD202">
        <v>65925.022942733907</v>
      </c>
      <c r="BE202">
        <v>0.19267200000000001</v>
      </c>
      <c r="BF202">
        <v>-2.7844000000000001E-2</v>
      </c>
      <c r="BG202">
        <v>0.40522799999999998</v>
      </c>
      <c r="BH202">
        <f t="shared" si="87"/>
        <v>11.096273359234075</v>
      </c>
      <c r="BI202">
        <f t="shared" si="88"/>
        <v>0.23865393000118912</v>
      </c>
      <c r="BJ202">
        <f t="shared" si="88"/>
        <v>-2.7089714003292329E-2</v>
      </c>
      <c r="BK202">
        <f t="shared" si="88"/>
        <v>0.68131653810199522</v>
      </c>
    </row>
    <row r="203" spans="2:63" x14ac:dyDescent="0.2">
      <c r="B203" t="s">
        <v>233</v>
      </c>
      <c r="C203" t="s">
        <v>252</v>
      </c>
      <c r="D203">
        <v>70295.780136506</v>
      </c>
      <c r="E203">
        <v>0.15043300000000001</v>
      </c>
      <c r="F203">
        <v>8.4171999999999997E-2</v>
      </c>
      <c r="G203" t="s">
        <v>195</v>
      </c>
      <c r="J203" t="s">
        <v>233</v>
      </c>
      <c r="K203" t="s">
        <v>252</v>
      </c>
      <c r="L203">
        <v>70295.780136506</v>
      </c>
      <c r="M203">
        <v>0.15043300000000001</v>
      </c>
      <c r="N203">
        <v>8.4171999999999997E-2</v>
      </c>
      <c r="O203" t="s">
        <v>195</v>
      </c>
      <c r="P203">
        <f t="shared" si="85"/>
        <v>11.160467049489355</v>
      </c>
      <c r="Q203">
        <f t="shared" si="86"/>
        <v>0.17707020164389625</v>
      </c>
      <c r="R203">
        <f t="shared" si="86"/>
        <v>9.1908087544822825E-2</v>
      </c>
      <c r="AT203" t="str">
        <f t="shared" si="89"/>
        <v>C12</v>
      </c>
      <c r="AU203" t="s">
        <v>251</v>
      </c>
      <c r="AV203">
        <v>66272.520760870393</v>
      </c>
      <c r="AW203">
        <v>-7.7065999999999996E-2</v>
      </c>
      <c r="AX203">
        <v>-0.16680600000000001</v>
      </c>
      <c r="AY203">
        <v>2.7758000000000001E-2</v>
      </c>
      <c r="BB203" t="str">
        <f t="shared" si="90"/>
        <v>C12</v>
      </c>
      <c r="BC203" t="s">
        <v>251</v>
      </c>
      <c r="BD203">
        <v>66272.520760870393</v>
      </c>
      <c r="BE203">
        <v>-7.7065999999999996E-2</v>
      </c>
      <c r="BF203">
        <v>-0.16680600000000001</v>
      </c>
      <c r="BG203">
        <v>2.7758000000000001E-2</v>
      </c>
      <c r="BH203">
        <f t="shared" si="87"/>
        <v>11.101530622096451</v>
      </c>
      <c r="BI203">
        <f t="shared" si="88"/>
        <v>-7.1551789769614849E-2</v>
      </c>
      <c r="BJ203">
        <f t="shared" si="88"/>
        <v>-0.14295949797995555</v>
      </c>
      <c r="BK203">
        <f t="shared" si="88"/>
        <v>2.8550504915442861E-2</v>
      </c>
    </row>
    <row r="204" spans="2:63" x14ac:dyDescent="0.2">
      <c r="B204" t="s">
        <v>233</v>
      </c>
      <c r="C204" t="s">
        <v>253</v>
      </c>
      <c r="D204">
        <v>71035.225465961601</v>
      </c>
      <c r="E204">
        <v>6.1406000000000002E-2</v>
      </c>
      <c r="F204">
        <v>-0.20710000000000001</v>
      </c>
      <c r="G204" t="s">
        <v>195</v>
      </c>
      <c r="J204" t="s">
        <v>233</v>
      </c>
      <c r="K204" t="s">
        <v>253</v>
      </c>
      <c r="L204">
        <v>71035.225465961601</v>
      </c>
      <c r="M204">
        <v>6.1406000000000002E-2</v>
      </c>
      <c r="N204">
        <v>-0.20710000000000001</v>
      </c>
      <c r="O204" t="s">
        <v>195</v>
      </c>
      <c r="P204">
        <f t="shared" si="85"/>
        <v>11.170931166313411</v>
      </c>
      <c r="Q204">
        <f t="shared" si="86"/>
        <v>6.5423388600395913E-2</v>
      </c>
      <c r="R204">
        <f t="shared" si="86"/>
        <v>-0.17156822135697125</v>
      </c>
      <c r="AT204" t="str">
        <f t="shared" si="89"/>
        <v>C12</v>
      </c>
      <c r="AU204" t="s">
        <v>252</v>
      </c>
      <c r="AV204">
        <v>66635.573029726307</v>
      </c>
      <c r="AW204">
        <v>7.5613E-2</v>
      </c>
      <c r="AX204">
        <v>-0.10419200000000001</v>
      </c>
      <c r="AY204">
        <v>0.29877599999999999</v>
      </c>
      <c r="BB204" t="str">
        <f t="shared" si="90"/>
        <v>C12</v>
      </c>
      <c r="BC204" t="s">
        <v>252</v>
      </c>
      <c r="BD204">
        <v>66635.573029726307</v>
      </c>
      <c r="BE204">
        <v>7.5613E-2</v>
      </c>
      <c r="BF204">
        <v>-0.10419200000000001</v>
      </c>
      <c r="BG204">
        <v>0.29877599999999999</v>
      </c>
      <c r="BH204">
        <f t="shared" si="87"/>
        <v>11.106993843507523</v>
      </c>
      <c r="BI204">
        <f t="shared" si="88"/>
        <v>8.1797991533848924E-2</v>
      </c>
      <c r="BJ204">
        <f t="shared" si="88"/>
        <v>-9.4360401089665563E-2</v>
      </c>
      <c r="BK204">
        <f t="shared" si="88"/>
        <v>0.4260778296236295</v>
      </c>
    </row>
    <row r="205" spans="2:63" x14ac:dyDescent="0.2">
      <c r="B205" t="s">
        <v>233</v>
      </c>
      <c r="C205" t="s">
        <v>254</v>
      </c>
      <c r="D205">
        <v>72006.994667184903</v>
      </c>
      <c r="E205">
        <v>6.2143999999999998E-2</v>
      </c>
      <c r="F205">
        <v>-0.113763</v>
      </c>
      <c r="G205" t="s">
        <v>195</v>
      </c>
      <c r="J205" t="s">
        <v>233</v>
      </c>
      <c r="K205" t="s">
        <v>254</v>
      </c>
      <c r="L205">
        <v>72006.994667184903</v>
      </c>
      <c r="M205">
        <v>6.2143999999999998E-2</v>
      </c>
      <c r="N205">
        <v>-0.113763</v>
      </c>
      <c r="O205" t="s">
        <v>195</v>
      </c>
      <c r="P205">
        <f t="shared" si="85"/>
        <v>11.184518541434961</v>
      </c>
      <c r="Q205">
        <f t="shared" si="86"/>
        <v>6.6261771529957686E-2</v>
      </c>
      <c r="R205">
        <f t="shared" si="86"/>
        <v>-0.10214291550356763</v>
      </c>
      <c r="AT205" t="str">
        <f t="shared" si="89"/>
        <v>C12</v>
      </c>
      <c r="AU205" t="s">
        <v>254</v>
      </c>
      <c r="AV205">
        <v>68346.672318409095</v>
      </c>
      <c r="AW205">
        <v>-0.13744700000000001</v>
      </c>
      <c r="AX205">
        <v>-0.26339699999999999</v>
      </c>
      <c r="AY205">
        <v>-4.0416000000000001E-2</v>
      </c>
      <c r="BB205" t="str">
        <f t="shared" si="90"/>
        <v>C12</v>
      </c>
      <c r="BC205" t="s">
        <v>254</v>
      </c>
      <c r="BD205">
        <v>68346.672318409095</v>
      </c>
      <c r="BE205">
        <v>-0.13744700000000001</v>
      </c>
      <c r="BF205">
        <v>-0.26339699999999999</v>
      </c>
      <c r="BG205">
        <v>-4.0416000000000001E-2</v>
      </c>
      <c r="BH205">
        <f t="shared" si="87"/>
        <v>11.132348155062131</v>
      </c>
      <c r="BI205">
        <f t="shared" si="88"/>
        <v>-0.12083815773394277</v>
      </c>
      <c r="BJ205">
        <f t="shared" si="88"/>
        <v>-0.20848316087500604</v>
      </c>
      <c r="BK205">
        <f t="shared" si="88"/>
        <v>-3.8846000061513855E-2</v>
      </c>
    </row>
    <row r="206" spans="2:63" x14ac:dyDescent="0.2">
      <c r="B206" t="s">
        <v>233</v>
      </c>
      <c r="C206" t="s">
        <v>255</v>
      </c>
      <c r="D206">
        <v>42581.0057419972</v>
      </c>
      <c r="E206">
        <v>0.16084000000000001</v>
      </c>
      <c r="F206">
        <v>-1.8723E-2</v>
      </c>
      <c r="G206" t="s">
        <v>195</v>
      </c>
      <c r="J206" t="s">
        <v>233</v>
      </c>
      <c r="K206" t="s">
        <v>255</v>
      </c>
      <c r="L206">
        <v>42581.0057419972</v>
      </c>
      <c r="M206">
        <v>0.16084000000000001</v>
      </c>
      <c r="N206">
        <v>-1.8723E-2</v>
      </c>
      <c r="O206" t="s">
        <v>195</v>
      </c>
      <c r="P206">
        <f t="shared" si="85"/>
        <v>10.659163558224821</v>
      </c>
      <c r="Q206">
        <f t="shared" si="86"/>
        <v>0.19166785833452502</v>
      </c>
      <c r="R206">
        <f t="shared" si="86"/>
        <v>-1.8378892004990561E-2</v>
      </c>
      <c r="AT206" t="str">
        <f t="shared" si="89"/>
        <v>C12</v>
      </c>
      <c r="AU206" t="s">
        <v>255</v>
      </c>
      <c r="AV206">
        <v>46232.996636601398</v>
      </c>
      <c r="AW206">
        <v>0.14868000000000001</v>
      </c>
      <c r="AX206">
        <v>-5.6979000000000002E-2</v>
      </c>
      <c r="AY206">
        <v>0.36134699999999997</v>
      </c>
      <c r="BB206" t="str">
        <f t="shared" si="90"/>
        <v>C12</v>
      </c>
      <c r="BC206" t="s">
        <v>255</v>
      </c>
      <c r="BD206">
        <v>46232.996636601398</v>
      </c>
      <c r="BE206">
        <v>0.14868000000000001</v>
      </c>
      <c r="BF206">
        <v>-5.6979000000000002E-2</v>
      </c>
      <c r="BG206">
        <v>0.36134699999999997</v>
      </c>
      <c r="BH206">
        <f t="shared" si="87"/>
        <v>10.741449035054613</v>
      </c>
      <c r="BI206">
        <f t="shared" si="88"/>
        <v>0.17464643142414135</v>
      </c>
      <c r="BJ206">
        <f t="shared" si="88"/>
        <v>-5.3907409702557946E-2</v>
      </c>
      <c r="BK206">
        <f t="shared" si="88"/>
        <v>0.56579551023795382</v>
      </c>
    </row>
    <row r="207" spans="2:63" x14ac:dyDescent="0.2">
      <c r="B207" t="s">
        <v>233</v>
      </c>
      <c r="C207" t="s">
        <v>256</v>
      </c>
      <c r="D207">
        <v>42179.051316974801</v>
      </c>
      <c r="E207">
        <v>2.6605E-2</v>
      </c>
      <c r="F207">
        <v>-6.5230000000000002E-3</v>
      </c>
      <c r="G207" t="s">
        <v>195</v>
      </c>
      <c r="J207" t="s">
        <v>233</v>
      </c>
      <c r="K207" t="s">
        <v>256</v>
      </c>
      <c r="L207">
        <v>42179.051316974801</v>
      </c>
      <c r="M207">
        <v>2.6605E-2</v>
      </c>
      <c r="N207">
        <v>-6.5230000000000002E-3</v>
      </c>
      <c r="O207" t="s">
        <v>195</v>
      </c>
      <c r="P207">
        <f t="shared" si="85"/>
        <v>10.64967896248004</v>
      </c>
      <c r="Q207">
        <f t="shared" si="86"/>
        <v>2.7332172447978469E-2</v>
      </c>
      <c r="R207">
        <f t="shared" si="86"/>
        <v>-6.4807262228483596E-3</v>
      </c>
      <c r="AT207" t="str">
        <f t="shared" si="89"/>
        <v>C12</v>
      </c>
      <c r="AU207" t="s">
        <v>256</v>
      </c>
      <c r="AV207">
        <v>45829.9483962179</v>
      </c>
      <c r="AW207">
        <v>3.7470000000000003E-2</v>
      </c>
      <c r="AX207">
        <v>-4.4497000000000002E-2</v>
      </c>
      <c r="AY207">
        <v>0.14947199999999999</v>
      </c>
      <c r="BB207" t="str">
        <f t="shared" si="90"/>
        <v>C12</v>
      </c>
      <c r="BC207" t="s">
        <v>256</v>
      </c>
      <c r="BD207">
        <v>45829.9483962179</v>
      </c>
      <c r="BE207">
        <v>3.7470000000000003E-2</v>
      </c>
      <c r="BF207">
        <v>-4.4497000000000002E-2</v>
      </c>
      <c r="BG207">
        <v>0.14947199999999999</v>
      </c>
      <c r="BH207">
        <f t="shared" si="87"/>
        <v>10.732693051519945</v>
      </c>
      <c r="BI207">
        <f t="shared" si="88"/>
        <v>3.8928656769139668E-2</v>
      </c>
      <c r="BJ207">
        <f t="shared" si="88"/>
        <v>-4.2601366973768234E-2</v>
      </c>
      <c r="BK207">
        <f t="shared" si="88"/>
        <v>0.17574024605891869</v>
      </c>
    </row>
    <row r="208" spans="2:63" x14ac:dyDescent="0.2">
      <c r="B208" t="s">
        <v>233</v>
      </c>
      <c r="C208" t="s">
        <v>257</v>
      </c>
      <c r="D208">
        <v>41715.723714206302</v>
      </c>
      <c r="E208">
        <v>0.10784299999999999</v>
      </c>
      <c r="F208">
        <v>3.3363999999999998E-2</v>
      </c>
      <c r="G208" t="s">
        <v>195</v>
      </c>
      <c r="J208" t="s">
        <v>233</v>
      </c>
      <c r="K208" t="s">
        <v>257</v>
      </c>
      <c r="L208">
        <v>41715.723714206302</v>
      </c>
      <c r="M208">
        <v>0.10784299999999999</v>
      </c>
      <c r="N208">
        <v>3.3363999999999998E-2</v>
      </c>
      <c r="O208" t="s">
        <v>195</v>
      </c>
      <c r="P208">
        <f t="shared" si="85"/>
        <v>10.638633404201775</v>
      </c>
      <c r="Q208">
        <f t="shared" si="86"/>
        <v>0.12087894843620574</v>
      </c>
      <c r="R208">
        <f t="shared" si="86"/>
        <v>3.4515577735569541E-2</v>
      </c>
      <c r="AT208" t="str">
        <f t="shared" si="89"/>
        <v>C12</v>
      </c>
      <c r="AU208" t="s">
        <v>257</v>
      </c>
      <c r="AV208">
        <v>45368.709007420497</v>
      </c>
      <c r="AW208">
        <v>6.7327999999999999E-2</v>
      </c>
      <c r="AX208">
        <v>-2.7212E-2</v>
      </c>
      <c r="AY208">
        <v>0.18235999999999999</v>
      </c>
      <c r="BB208" t="str">
        <f t="shared" si="90"/>
        <v>C12</v>
      </c>
      <c r="BC208" t="s">
        <v>257</v>
      </c>
      <c r="BD208">
        <v>45368.709007420497</v>
      </c>
      <c r="BE208">
        <v>6.7327999999999999E-2</v>
      </c>
      <c r="BF208">
        <v>-2.7212E-2</v>
      </c>
      <c r="BG208">
        <v>0.18235999999999999</v>
      </c>
      <c r="BH208">
        <f t="shared" si="87"/>
        <v>10.722577917490558</v>
      </c>
      <c r="BI208">
        <f t="shared" si="88"/>
        <v>7.2188293419337135E-2</v>
      </c>
      <c r="BJ208">
        <f t="shared" si="88"/>
        <v>-2.6491123546064494E-2</v>
      </c>
      <c r="BK208">
        <f t="shared" si="88"/>
        <v>0.22303214128467294</v>
      </c>
    </row>
    <row r="209" spans="2:63" x14ac:dyDescent="0.2">
      <c r="B209" t="s">
        <v>233</v>
      </c>
      <c r="C209" t="s">
        <v>258</v>
      </c>
      <c r="D209">
        <v>41281.069087415803</v>
      </c>
      <c r="E209">
        <v>0.124279</v>
      </c>
      <c r="F209">
        <v>-1.8727000000000001E-2</v>
      </c>
      <c r="G209" t="s">
        <v>195</v>
      </c>
      <c r="J209" t="s">
        <v>233</v>
      </c>
      <c r="K209" t="s">
        <v>258</v>
      </c>
      <c r="L209">
        <v>41281.069087415803</v>
      </c>
      <c r="M209">
        <v>0.124279</v>
      </c>
      <c r="N209">
        <v>-1.8727000000000001E-2</v>
      </c>
      <c r="O209" t="s">
        <v>195</v>
      </c>
      <c r="P209">
        <f t="shared" si="85"/>
        <v>10.628159298255547</v>
      </c>
      <c r="Q209">
        <f t="shared" si="86"/>
        <v>0.14191620390512505</v>
      </c>
      <c r="R209">
        <f t="shared" si="86"/>
        <v>-1.8382746309855341E-2</v>
      </c>
      <c r="AT209" t="str">
        <f t="shared" si="89"/>
        <v>C12</v>
      </c>
      <c r="AU209" t="s">
        <v>259</v>
      </c>
      <c r="AV209">
        <v>44479.753247966597</v>
      </c>
      <c r="AW209">
        <v>9.0541999999999997E-2</v>
      </c>
      <c r="AX209">
        <v>-5.9227000000000002E-2</v>
      </c>
      <c r="AY209">
        <v>0.32390999999999998</v>
      </c>
      <c r="BB209" t="str">
        <f t="shared" si="90"/>
        <v>C12</v>
      </c>
      <c r="BC209" t="s">
        <v>259</v>
      </c>
      <c r="BD209">
        <v>44479.753247966597</v>
      </c>
      <c r="BE209">
        <v>9.0541999999999997E-2</v>
      </c>
      <c r="BF209">
        <v>-5.9227000000000002E-2</v>
      </c>
      <c r="BG209">
        <v>0.32390999999999998</v>
      </c>
      <c r="BH209">
        <f t="shared" si="87"/>
        <v>10.702789381426312</v>
      </c>
      <c r="BI209">
        <f t="shared" si="88"/>
        <v>9.9555999287487706E-2</v>
      </c>
      <c r="BJ209">
        <f t="shared" si="88"/>
        <v>-5.5915304273777014E-2</v>
      </c>
      <c r="BK209">
        <f t="shared" si="88"/>
        <v>0.4790930201600378</v>
      </c>
    </row>
    <row r="210" spans="2:63" x14ac:dyDescent="0.2">
      <c r="B210" t="s">
        <v>233</v>
      </c>
      <c r="C210" t="s">
        <v>259</v>
      </c>
      <c r="D210">
        <v>40825.673013435997</v>
      </c>
      <c r="E210">
        <v>6.9440000000000002E-2</v>
      </c>
      <c r="F210">
        <v>-1.8744E-2</v>
      </c>
      <c r="G210" t="s">
        <v>195</v>
      </c>
      <c r="J210" t="s">
        <v>233</v>
      </c>
      <c r="K210" t="s">
        <v>259</v>
      </c>
      <c r="L210">
        <v>40825.673013435997</v>
      </c>
      <c r="M210">
        <v>6.9440000000000002E-2</v>
      </c>
      <c r="N210">
        <v>-1.8744E-2</v>
      </c>
      <c r="O210" t="s">
        <v>195</v>
      </c>
      <c r="P210">
        <f t="shared" si="85"/>
        <v>10.617066403028835</v>
      </c>
      <c r="Q210">
        <f t="shared" si="86"/>
        <v>7.4621733149931216E-2</v>
      </c>
      <c r="R210">
        <f t="shared" si="86"/>
        <v>-1.8399126767863171E-2</v>
      </c>
      <c r="AT210" t="str">
        <f t="shared" si="89"/>
        <v>C12</v>
      </c>
      <c r="AU210" t="s">
        <v>260</v>
      </c>
      <c r="AV210">
        <v>43602.017797345099</v>
      </c>
      <c r="AW210">
        <v>0.14721000000000001</v>
      </c>
      <c r="AX210">
        <v>-1.4796E-2</v>
      </c>
      <c r="AY210">
        <v>0.28800700000000001</v>
      </c>
      <c r="BB210" t="str">
        <f t="shared" si="90"/>
        <v>C12</v>
      </c>
      <c r="BC210" t="s">
        <v>260</v>
      </c>
      <c r="BD210">
        <v>43602.017797345099</v>
      </c>
      <c r="BE210">
        <v>0.14721000000000001</v>
      </c>
      <c r="BF210">
        <v>-1.4796E-2</v>
      </c>
      <c r="BG210">
        <v>0.28800700000000001</v>
      </c>
      <c r="BH210">
        <f t="shared" si="87"/>
        <v>10.682858708021872</v>
      </c>
      <c r="BI210">
        <f t="shared" si="88"/>
        <v>0.17262163017859031</v>
      </c>
      <c r="BJ210">
        <f t="shared" si="88"/>
        <v>-1.4580270320340245E-2</v>
      </c>
      <c r="BK210">
        <f t="shared" si="88"/>
        <v>0.4045081903895123</v>
      </c>
    </row>
    <row r="211" spans="2:63" x14ac:dyDescent="0.2">
      <c r="B211" t="s">
        <v>233</v>
      </c>
      <c r="C211" t="s">
        <v>260</v>
      </c>
      <c r="D211">
        <v>39948.442823218997</v>
      </c>
      <c r="E211">
        <v>8.0378000000000005E-2</v>
      </c>
      <c r="F211">
        <v>-3.9323999999999998E-2</v>
      </c>
      <c r="G211" t="s">
        <v>195</v>
      </c>
      <c r="J211" t="s">
        <v>233</v>
      </c>
      <c r="K211" t="s">
        <v>260</v>
      </c>
      <c r="L211">
        <v>39948.442823218997</v>
      </c>
      <c r="M211">
        <v>8.0378000000000005E-2</v>
      </c>
      <c r="N211">
        <v>-3.9323999999999998E-2</v>
      </c>
      <c r="O211" t="s">
        <v>195</v>
      </c>
      <c r="P211">
        <f t="shared" si="85"/>
        <v>10.595344972292551</v>
      </c>
      <c r="Q211">
        <f t="shared" si="86"/>
        <v>8.7403302661310855E-2</v>
      </c>
      <c r="R211">
        <f t="shared" si="86"/>
        <v>-3.7836131947304209E-2</v>
      </c>
      <c r="AT211" t="s">
        <v>239</v>
      </c>
      <c r="AU211" t="s">
        <v>243</v>
      </c>
      <c r="AV211">
        <v>59268.967428157499</v>
      </c>
      <c r="AW211">
        <v>-2.8176E-2</v>
      </c>
      <c r="AX211">
        <v>-0.107348</v>
      </c>
      <c r="AY211">
        <v>4.0203999999999997E-2</v>
      </c>
      <c r="BB211" t="s">
        <v>239</v>
      </c>
      <c r="BC211" t="s">
        <v>243</v>
      </c>
      <c r="BD211">
        <v>59268.967428157499</v>
      </c>
      <c r="BE211">
        <v>-2.8176E-2</v>
      </c>
      <c r="BF211">
        <v>-0.107348</v>
      </c>
      <c r="BG211">
        <v>4.0203999999999997E-2</v>
      </c>
      <c r="BH211">
        <f t="shared" si="87"/>
        <v>10.989841133137931</v>
      </c>
      <c r="BI211">
        <f t="shared" si="88"/>
        <v>-2.7403868598372263E-2</v>
      </c>
      <c r="BJ211">
        <f t="shared" si="88"/>
        <v>-9.6941521545169176E-2</v>
      </c>
      <c r="BK211">
        <f t="shared" si="88"/>
        <v>4.1888067881091395E-2</v>
      </c>
    </row>
    <row r="212" spans="2:63" x14ac:dyDescent="0.2">
      <c r="B212" t="s">
        <v>234</v>
      </c>
      <c r="C212" t="s">
        <v>235</v>
      </c>
      <c r="D212">
        <v>2150.3209062835199</v>
      </c>
      <c r="E212">
        <v>-0.100036</v>
      </c>
      <c r="F212">
        <v>-0.25870799999999999</v>
      </c>
      <c r="G212" t="s">
        <v>195</v>
      </c>
      <c r="J212" t="s">
        <v>234</v>
      </c>
      <c r="K212" t="s">
        <v>235</v>
      </c>
      <c r="L212">
        <v>2150.3209062835199</v>
      </c>
      <c r="M212">
        <v>-0.100036</v>
      </c>
      <c r="N212">
        <v>-0.25870799999999999</v>
      </c>
      <c r="O212" t="s">
        <v>195</v>
      </c>
      <c r="P212">
        <f t="shared" si="85"/>
        <v>7.6733723687202522</v>
      </c>
      <c r="Q212">
        <f t="shared" si="86"/>
        <v>-9.0938842001534501E-2</v>
      </c>
      <c r="R212">
        <f t="shared" si="86"/>
        <v>-0.20553456401325804</v>
      </c>
      <c r="AT212" t="str">
        <f t="shared" ref="AT212:AT223" si="91">AT211</f>
        <v>C13</v>
      </c>
      <c r="AU212" t="s">
        <v>244</v>
      </c>
      <c r="AV212">
        <v>59526.367821327702</v>
      </c>
      <c r="AW212">
        <v>-8.6320000000000008E-3</v>
      </c>
      <c r="AX212">
        <v>-6.9081000000000004E-2</v>
      </c>
      <c r="AY212">
        <v>4.6209E-2</v>
      </c>
      <c r="BB212" t="str">
        <f t="shared" ref="BB212:BB223" si="92">BB211</f>
        <v>C13</v>
      </c>
      <c r="BC212" t="s">
        <v>244</v>
      </c>
      <c r="BD212">
        <v>59526.367821327702</v>
      </c>
      <c r="BE212">
        <v>-8.6320000000000008E-3</v>
      </c>
      <c r="BF212">
        <v>-6.9081000000000004E-2</v>
      </c>
      <c r="BG212">
        <v>4.6209E-2</v>
      </c>
      <c r="BH212">
        <f t="shared" si="87"/>
        <v>10.994174650029779</v>
      </c>
      <c r="BI212">
        <f t="shared" si="88"/>
        <v>-8.558126254173971E-3</v>
      </c>
      <c r="BJ212">
        <f t="shared" si="88"/>
        <v>-6.461718055039796E-2</v>
      </c>
      <c r="BK212">
        <f t="shared" si="88"/>
        <v>4.8447720727077523E-2</v>
      </c>
    </row>
    <row r="213" spans="2:63" x14ac:dyDescent="0.2">
      <c r="B213" t="s">
        <v>234</v>
      </c>
      <c r="C213" t="s">
        <v>236</v>
      </c>
      <c r="D213">
        <v>2538.5385559411902</v>
      </c>
      <c r="E213">
        <v>2.3600000000000001E-3</v>
      </c>
      <c r="F213">
        <v>-0.12452100000000001</v>
      </c>
      <c r="G213" t="s">
        <v>195</v>
      </c>
      <c r="J213" t="s">
        <v>234</v>
      </c>
      <c r="K213" t="s">
        <v>236</v>
      </c>
      <c r="L213">
        <v>2538.5385559411902</v>
      </c>
      <c r="M213">
        <v>2.3600000000000001E-3</v>
      </c>
      <c r="N213">
        <v>-0.12452100000000001</v>
      </c>
      <c r="O213" t="s">
        <v>195</v>
      </c>
      <c r="P213">
        <f t="shared" si="85"/>
        <v>7.8393438227460823</v>
      </c>
      <c r="Q213">
        <f t="shared" si="86"/>
        <v>2.3655827753498258E-3</v>
      </c>
      <c r="R213">
        <f t="shared" si="86"/>
        <v>-0.11073248076292039</v>
      </c>
      <c r="AT213" t="str">
        <f t="shared" si="91"/>
        <v>C13</v>
      </c>
      <c r="AU213" t="s">
        <v>246</v>
      </c>
      <c r="AV213">
        <v>60031.081632767498</v>
      </c>
      <c r="AW213">
        <v>5.1959999999999999E-2</v>
      </c>
      <c r="AX213">
        <v>-8.1699999999999995E-2</v>
      </c>
      <c r="AY213">
        <v>0.18065000000000001</v>
      </c>
      <c r="BB213" t="str">
        <f t="shared" si="92"/>
        <v>C13</v>
      </c>
      <c r="BC213" t="s">
        <v>246</v>
      </c>
      <c r="BD213">
        <v>60031.081632767498</v>
      </c>
      <c r="BE213">
        <v>5.1959999999999999E-2</v>
      </c>
      <c r="BF213">
        <v>-8.1699999999999995E-2</v>
      </c>
      <c r="BG213">
        <v>0.18065000000000001</v>
      </c>
      <c r="BH213">
        <f t="shared" si="87"/>
        <v>11.002617734287252</v>
      </c>
      <c r="BI213">
        <f t="shared" si="88"/>
        <v>5.4807814016286233E-2</v>
      </c>
      <c r="BJ213">
        <f t="shared" si="88"/>
        <v>-7.5529259498936852E-2</v>
      </c>
      <c r="BK213">
        <f t="shared" si="88"/>
        <v>0.22047964850186122</v>
      </c>
    </row>
    <row r="214" spans="2:63" x14ac:dyDescent="0.2">
      <c r="B214" t="s">
        <v>234</v>
      </c>
      <c r="C214" t="s">
        <v>237</v>
      </c>
      <c r="D214">
        <v>2591.26532798167</v>
      </c>
      <c r="E214">
        <v>-0.16269400000000001</v>
      </c>
      <c r="F214">
        <v>-0.51967699999999994</v>
      </c>
      <c r="G214" t="s">
        <v>195</v>
      </c>
      <c r="J214" t="s">
        <v>234</v>
      </c>
      <c r="K214" t="s">
        <v>237</v>
      </c>
      <c r="L214">
        <v>2591.26532798167</v>
      </c>
      <c r="M214">
        <v>-0.16269400000000001</v>
      </c>
      <c r="N214">
        <v>-0.51967699999999994</v>
      </c>
      <c r="O214" t="s">
        <v>195</v>
      </c>
      <c r="P214">
        <f t="shared" si="85"/>
        <v>7.8599015790172677</v>
      </c>
      <c r="Q214">
        <f t="shared" si="86"/>
        <v>-0.13992847645210174</v>
      </c>
      <c r="R214">
        <f t="shared" si="86"/>
        <v>-0.34196543081194225</v>
      </c>
      <c r="AT214" t="str">
        <f t="shared" si="91"/>
        <v>C13</v>
      </c>
      <c r="AU214" t="s">
        <v>247</v>
      </c>
      <c r="AV214">
        <v>60753.000600793297</v>
      </c>
      <c r="AW214">
        <v>6.7643999999999996E-2</v>
      </c>
      <c r="AX214">
        <v>-2.1114999999999998E-2</v>
      </c>
      <c r="AY214">
        <v>0.16514200000000001</v>
      </c>
      <c r="BB214" t="str">
        <f t="shared" si="92"/>
        <v>C13</v>
      </c>
      <c r="BC214" t="s">
        <v>247</v>
      </c>
      <c r="BD214">
        <v>60753.000600793297</v>
      </c>
      <c r="BE214">
        <v>6.7643999999999996E-2</v>
      </c>
      <c r="BF214">
        <v>-2.1114999999999998E-2</v>
      </c>
      <c r="BG214">
        <v>0.16514200000000001</v>
      </c>
      <c r="BH214">
        <f t="shared" si="87"/>
        <v>11.014571752588671</v>
      </c>
      <c r="BI214">
        <f t="shared" si="88"/>
        <v>7.2551686265761139E-2</v>
      </c>
      <c r="BJ214">
        <f t="shared" si="88"/>
        <v>-2.0678376088883229E-2</v>
      </c>
      <c r="BK214">
        <f t="shared" si="88"/>
        <v>0.19780848958745081</v>
      </c>
    </row>
    <row r="215" spans="2:63" x14ac:dyDescent="0.2">
      <c r="B215" t="s">
        <v>234</v>
      </c>
      <c r="C215" t="s">
        <v>238</v>
      </c>
      <c r="D215">
        <v>3194.52656899265</v>
      </c>
      <c r="E215">
        <v>3.1786000000000002E-2</v>
      </c>
      <c r="F215">
        <v>-6.1892000000000003E-2</v>
      </c>
      <c r="G215" t="s">
        <v>195</v>
      </c>
      <c r="J215" t="s">
        <v>234</v>
      </c>
      <c r="K215" t="s">
        <v>238</v>
      </c>
      <c r="L215">
        <v>3194.52656899265</v>
      </c>
      <c r="M215">
        <v>3.1786000000000002E-2</v>
      </c>
      <c r="N215">
        <v>-6.1892000000000003E-2</v>
      </c>
      <c r="O215" t="s">
        <v>195</v>
      </c>
      <c r="P215">
        <f t="shared" si="85"/>
        <v>8.0691941771130384</v>
      </c>
      <c r="Q215">
        <f t="shared" si="86"/>
        <v>3.2829519093919318E-2</v>
      </c>
      <c r="R215">
        <f t="shared" si="86"/>
        <v>-5.8284646649565112E-2</v>
      </c>
      <c r="AT215" t="str">
        <f t="shared" si="91"/>
        <v>C13</v>
      </c>
      <c r="AU215" t="s">
        <v>250</v>
      </c>
      <c r="AV215">
        <v>64597.6078272253</v>
      </c>
      <c r="AW215">
        <v>0.171845</v>
      </c>
      <c r="AX215">
        <v>-2.4163E-2</v>
      </c>
      <c r="AY215">
        <v>0.38795600000000002</v>
      </c>
      <c r="BB215" t="str">
        <f t="shared" si="92"/>
        <v>C13</v>
      </c>
      <c r="BC215" t="s">
        <v>250</v>
      </c>
      <c r="BD215">
        <v>64597.6078272253</v>
      </c>
      <c r="BE215">
        <v>0.171845</v>
      </c>
      <c r="BF215">
        <v>-2.4163E-2</v>
      </c>
      <c r="BG215">
        <v>0.38795600000000002</v>
      </c>
      <c r="BH215">
        <f t="shared" si="87"/>
        <v>11.075932658546737</v>
      </c>
      <c r="BI215">
        <f t="shared" si="88"/>
        <v>0.2075034262909721</v>
      </c>
      <c r="BJ215">
        <f t="shared" si="88"/>
        <v>-2.3592924173202901E-2</v>
      </c>
      <c r="BK215">
        <f t="shared" si="88"/>
        <v>0.63386946036559466</v>
      </c>
    </row>
    <row r="216" spans="2:63" x14ac:dyDescent="0.2">
      <c r="B216" t="s">
        <v>234</v>
      </c>
      <c r="C216" t="s">
        <v>239</v>
      </c>
      <c r="D216">
        <v>4523.71805045363</v>
      </c>
      <c r="E216">
        <v>-9.2276999999999998E-2</v>
      </c>
      <c r="F216">
        <v>-0.15659600000000001</v>
      </c>
      <c r="G216" t="s">
        <v>195</v>
      </c>
      <c r="J216" t="s">
        <v>234</v>
      </c>
      <c r="K216" t="s">
        <v>239</v>
      </c>
      <c r="L216">
        <v>4523.71805045363</v>
      </c>
      <c r="M216">
        <v>-9.2276999999999998E-2</v>
      </c>
      <c r="N216">
        <v>-0.15659600000000001</v>
      </c>
      <c r="O216" t="s">
        <v>195</v>
      </c>
      <c r="P216">
        <f t="shared" si="85"/>
        <v>8.4170895122287792</v>
      </c>
      <c r="Q216">
        <f t="shared" si="86"/>
        <v>-8.4481317468004913E-2</v>
      </c>
      <c r="R216">
        <f t="shared" si="86"/>
        <v>-0.13539386267979486</v>
      </c>
      <c r="AT216" t="str">
        <f t="shared" si="91"/>
        <v>C13</v>
      </c>
      <c r="AU216" t="s">
        <v>251</v>
      </c>
      <c r="AV216">
        <v>64944.646561514201</v>
      </c>
      <c r="AW216">
        <v>3.042E-3</v>
      </c>
      <c r="AX216">
        <v>-7.9964999999999994E-2</v>
      </c>
      <c r="AY216">
        <v>8.6293999999999996E-2</v>
      </c>
      <c r="BB216" t="str">
        <f t="shared" si="92"/>
        <v>C13</v>
      </c>
      <c r="BC216" t="s">
        <v>251</v>
      </c>
      <c r="BD216">
        <v>64944.646561514201</v>
      </c>
      <c r="BE216">
        <v>3.042E-3</v>
      </c>
      <c r="BF216">
        <v>-7.9964999999999994E-2</v>
      </c>
      <c r="BG216">
        <v>8.6293999999999996E-2</v>
      </c>
      <c r="BH216">
        <f t="shared" si="87"/>
        <v>11.081290594706539</v>
      </c>
      <c r="BI216">
        <f t="shared" si="88"/>
        <v>3.0512819998435238E-3</v>
      </c>
      <c r="BJ216">
        <f t="shared" si="88"/>
        <v>-7.4044066242887494E-2</v>
      </c>
      <c r="BK216">
        <f t="shared" si="88"/>
        <v>9.4443945864424658E-2</v>
      </c>
    </row>
    <row r="217" spans="2:63" x14ac:dyDescent="0.2">
      <c r="B217" t="s">
        <v>234</v>
      </c>
      <c r="C217" t="s">
        <v>240</v>
      </c>
      <c r="D217">
        <v>5195.0431182041202</v>
      </c>
      <c r="E217">
        <v>-6.0599999999999998E-4</v>
      </c>
      <c r="F217">
        <v>-0.21523600000000001</v>
      </c>
      <c r="G217" t="s">
        <v>195</v>
      </c>
      <c r="J217" t="s">
        <v>234</v>
      </c>
      <c r="K217" t="s">
        <v>240</v>
      </c>
      <c r="L217">
        <v>5195.0431182041202</v>
      </c>
      <c r="M217">
        <v>-6.0599999999999998E-4</v>
      </c>
      <c r="N217">
        <v>-0.21523600000000001</v>
      </c>
      <c r="O217" t="s">
        <v>195</v>
      </c>
      <c r="P217">
        <f t="shared" si="85"/>
        <v>8.5554602034419283</v>
      </c>
      <c r="Q217">
        <f t="shared" si="86"/>
        <v>-6.0563298641023533E-4</v>
      </c>
      <c r="R217">
        <f t="shared" si="86"/>
        <v>-0.17711456869283004</v>
      </c>
      <c r="AT217" t="str">
        <f t="shared" si="91"/>
        <v>C13</v>
      </c>
      <c r="AU217" t="s">
        <v>252</v>
      </c>
      <c r="AV217">
        <v>65307.304966596101</v>
      </c>
      <c r="AW217">
        <v>0.12737799999999999</v>
      </c>
      <c r="AX217">
        <v>-4.3033000000000002E-2</v>
      </c>
      <c r="AY217">
        <v>0.33682499999999999</v>
      </c>
      <c r="BB217" t="str">
        <f t="shared" si="92"/>
        <v>C13</v>
      </c>
      <c r="BC217" t="s">
        <v>252</v>
      </c>
      <c r="BD217">
        <v>65307.304966596101</v>
      </c>
      <c r="BE217">
        <v>0.12737799999999999</v>
      </c>
      <c r="BF217">
        <v>-4.3033000000000002E-2</v>
      </c>
      <c r="BG217">
        <v>0.33682499999999999</v>
      </c>
      <c r="BH217">
        <f t="shared" si="87"/>
        <v>11.086859176796397</v>
      </c>
      <c r="BI217">
        <f t="shared" si="88"/>
        <v>0.1459715661535006</v>
      </c>
      <c r="BJ217">
        <f t="shared" si="88"/>
        <v>-4.1257563279397676E-2</v>
      </c>
      <c r="BK217">
        <f t="shared" si="88"/>
        <v>0.50789761375202613</v>
      </c>
    </row>
    <row r="218" spans="2:63" x14ac:dyDescent="0.2">
      <c r="B218" t="s">
        <v>234</v>
      </c>
      <c r="C218" t="s">
        <v>241</v>
      </c>
      <c r="D218">
        <v>5405.4463275478001</v>
      </c>
      <c r="E218">
        <v>3.1785000000000001E-2</v>
      </c>
      <c r="F218">
        <v>-0.33322000000000002</v>
      </c>
      <c r="G218" t="s">
        <v>195</v>
      </c>
      <c r="J218" t="s">
        <v>234</v>
      </c>
      <c r="K218" t="s">
        <v>241</v>
      </c>
      <c r="L218">
        <v>5405.4463275478001</v>
      </c>
      <c r="M218">
        <v>3.1785000000000001E-2</v>
      </c>
      <c r="N218">
        <v>-0.33322000000000002</v>
      </c>
      <c r="O218" t="s">
        <v>195</v>
      </c>
      <c r="P218">
        <f t="shared" si="85"/>
        <v>8.5951623034536357</v>
      </c>
      <c r="Q218">
        <f t="shared" si="86"/>
        <v>3.2828452358205563E-2</v>
      </c>
      <c r="R218">
        <f t="shared" si="86"/>
        <v>-0.24993624458078936</v>
      </c>
      <c r="AT218" t="str">
        <f t="shared" si="91"/>
        <v>C13</v>
      </c>
      <c r="AU218" t="s">
        <v>254</v>
      </c>
      <c r="AV218">
        <v>67018.527139888698</v>
      </c>
      <c r="AW218">
        <v>-3.5518000000000001E-2</v>
      </c>
      <c r="AX218">
        <v>-0.135855</v>
      </c>
      <c r="AY218">
        <v>9.4273999999999997E-2</v>
      </c>
      <c r="BB218" t="str">
        <f t="shared" si="92"/>
        <v>C13</v>
      </c>
      <c r="BC218" t="s">
        <v>254</v>
      </c>
      <c r="BD218">
        <v>67018.527139888698</v>
      </c>
      <c r="BE218">
        <v>-3.5518000000000001E-2</v>
      </c>
      <c r="BF218">
        <v>-0.135855</v>
      </c>
      <c r="BG218">
        <v>9.4273999999999997E-2</v>
      </c>
      <c r="BH218">
        <f t="shared" si="87"/>
        <v>11.112724384623208</v>
      </c>
      <c r="BI218">
        <f t="shared" si="88"/>
        <v>-3.429974177175095E-2</v>
      </c>
      <c r="BJ218">
        <f t="shared" si="88"/>
        <v>-0.11960593561678207</v>
      </c>
      <c r="BK218">
        <f t="shared" si="88"/>
        <v>0.1040866663869647</v>
      </c>
    </row>
    <row r="219" spans="2:63" x14ac:dyDescent="0.2">
      <c r="B219" t="s">
        <v>234</v>
      </c>
      <c r="C219" t="s">
        <v>242</v>
      </c>
      <c r="D219">
        <v>63069.389802026701</v>
      </c>
      <c r="E219">
        <v>0.17216500000000001</v>
      </c>
      <c r="F219">
        <v>-0.2</v>
      </c>
      <c r="G219" t="s">
        <v>195</v>
      </c>
      <c r="J219" t="s">
        <v>234</v>
      </c>
      <c r="K219" t="s">
        <v>242</v>
      </c>
      <c r="L219">
        <v>63069.389802026701</v>
      </c>
      <c r="M219">
        <v>0.17216500000000001</v>
      </c>
      <c r="N219">
        <v>-0.2</v>
      </c>
      <c r="O219" t="s">
        <v>195</v>
      </c>
      <c r="P219">
        <f t="shared" si="85"/>
        <v>11.051990824678704</v>
      </c>
      <c r="Q219">
        <f t="shared" si="86"/>
        <v>0.20797018729577757</v>
      </c>
      <c r="R219">
        <f t="shared" si="86"/>
        <v>-0.16666666666666669</v>
      </c>
      <c r="AT219" t="str">
        <f t="shared" si="91"/>
        <v>C13</v>
      </c>
      <c r="AU219" t="s">
        <v>255</v>
      </c>
      <c r="AV219">
        <v>47563.195193342501</v>
      </c>
      <c r="AW219">
        <v>8.4032999999999997E-2</v>
      </c>
      <c r="AX219">
        <v>-2.5992999999999999E-2</v>
      </c>
      <c r="AY219">
        <v>0.20829</v>
      </c>
      <c r="BB219" t="str">
        <f t="shared" si="92"/>
        <v>C13</v>
      </c>
      <c r="BC219" t="s">
        <v>255</v>
      </c>
      <c r="BD219">
        <v>47563.195193342501</v>
      </c>
      <c r="BE219">
        <v>8.4032999999999997E-2</v>
      </c>
      <c r="BF219">
        <v>-2.5992999999999999E-2</v>
      </c>
      <c r="BG219">
        <v>0.20829</v>
      </c>
      <c r="BH219">
        <f t="shared" si="87"/>
        <v>10.769814530914411</v>
      </c>
      <c r="BI219">
        <f t="shared" si="88"/>
        <v>9.174238809913457E-2</v>
      </c>
      <c r="BJ219">
        <f t="shared" si="88"/>
        <v>-2.5334480839537894E-2</v>
      </c>
      <c r="BK219">
        <f t="shared" si="88"/>
        <v>0.26308875724697173</v>
      </c>
    </row>
    <row r="220" spans="2:63" x14ac:dyDescent="0.2">
      <c r="B220" t="s">
        <v>234</v>
      </c>
      <c r="C220" t="s">
        <v>243</v>
      </c>
      <c r="D220">
        <v>63780.842147152602</v>
      </c>
      <c r="E220">
        <v>-1.0317E-2</v>
      </c>
      <c r="F220">
        <v>-0.116326</v>
      </c>
      <c r="G220" t="s">
        <v>195</v>
      </c>
      <c r="J220" t="s">
        <v>234</v>
      </c>
      <c r="K220" t="s">
        <v>243</v>
      </c>
      <c r="L220">
        <v>63780.842147152602</v>
      </c>
      <c r="M220">
        <v>-1.0317E-2</v>
      </c>
      <c r="N220">
        <v>-0.116326</v>
      </c>
      <c r="O220" t="s">
        <v>195</v>
      </c>
      <c r="P220">
        <f t="shared" si="85"/>
        <v>11.063208144414673</v>
      </c>
      <c r="Q220">
        <f t="shared" si="86"/>
        <v>-1.0211646443640957E-2</v>
      </c>
      <c r="R220">
        <f t="shared" si="86"/>
        <v>-0.10420432740973515</v>
      </c>
      <c r="AT220" t="str">
        <f t="shared" si="91"/>
        <v>C13</v>
      </c>
      <c r="AU220" t="s">
        <v>256</v>
      </c>
      <c r="AV220">
        <v>47160.175201116399</v>
      </c>
      <c r="AW220">
        <v>-2.1599999999999999E-4</v>
      </c>
      <c r="AX220">
        <v>-5.2748999999999997E-2</v>
      </c>
      <c r="AY220">
        <v>5.8168999999999998E-2</v>
      </c>
      <c r="BB220" t="str">
        <f t="shared" si="92"/>
        <v>C13</v>
      </c>
      <c r="BC220" t="s">
        <v>256</v>
      </c>
      <c r="BD220">
        <v>47160.175201116399</v>
      </c>
      <c r="BE220">
        <v>-2.1599999999999999E-4</v>
      </c>
      <c r="BF220">
        <v>-5.2748999999999997E-2</v>
      </c>
      <c r="BG220">
        <v>5.8168999999999998E-2</v>
      </c>
      <c r="BH220">
        <f t="shared" si="87"/>
        <v>10.761305069680802</v>
      </c>
      <c r="BI220">
        <f t="shared" si="88"/>
        <v>-2.1595335407551967E-4</v>
      </c>
      <c r="BJ220">
        <f t="shared" si="88"/>
        <v>-5.0105960680086138E-2</v>
      </c>
      <c r="BK220">
        <f t="shared" si="88"/>
        <v>6.1761611159539237E-2</v>
      </c>
    </row>
    <row r="221" spans="2:63" x14ac:dyDescent="0.2">
      <c r="B221" t="s">
        <v>234</v>
      </c>
      <c r="C221" t="s">
        <v>244</v>
      </c>
      <c r="D221">
        <v>64039.270272232097</v>
      </c>
      <c r="E221">
        <v>-1.2045999999999999E-2</v>
      </c>
      <c r="F221">
        <v>-0.1754</v>
      </c>
      <c r="G221" t="s">
        <v>195</v>
      </c>
      <c r="J221" t="s">
        <v>234</v>
      </c>
      <c r="K221" t="s">
        <v>244</v>
      </c>
      <c r="L221">
        <v>64039.270272232097</v>
      </c>
      <c r="M221">
        <v>-1.2045999999999999E-2</v>
      </c>
      <c r="N221">
        <v>-0.1754</v>
      </c>
      <c r="O221" t="s">
        <v>195</v>
      </c>
      <c r="P221">
        <f t="shared" si="85"/>
        <v>11.067251772171153</v>
      </c>
      <c r="Q221">
        <f t="shared" si="86"/>
        <v>-1.1902621027107462E-2</v>
      </c>
      <c r="R221">
        <f t="shared" si="86"/>
        <v>-0.14922579547388123</v>
      </c>
      <c r="AT221" t="str">
        <f t="shared" si="91"/>
        <v>C13</v>
      </c>
      <c r="AU221" t="s">
        <v>257</v>
      </c>
      <c r="AV221">
        <v>46698.8601359819</v>
      </c>
      <c r="AW221">
        <v>6.9860000000000005E-2</v>
      </c>
      <c r="AX221">
        <v>-4.0215000000000001E-2</v>
      </c>
      <c r="AY221">
        <v>0.17435999999999999</v>
      </c>
      <c r="BB221" t="str">
        <f t="shared" si="92"/>
        <v>C13</v>
      </c>
      <c r="BC221" t="s">
        <v>257</v>
      </c>
      <c r="BD221">
        <v>46698.8601359819</v>
      </c>
      <c r="BE221">
        <v>6.9860000000000005E-2</v>
      </c>
      <c r="BF221">
        <v>-4.0215000000000001E-2</v>
      </c>
      <c r="BG221">
        <v>0.17435999999999999</v>
      </c>
      <c r="BH221">
        <f t="shared" si="87"/>
        <v>10.751475035136018</v>
      </c>
      <c r="BI221">
        <f t="shared" si="88"/>
        <v>7.5106973143827818E-2</v>
      </c>
      <c r="BJ221">
        <f t="shared" si="88"/>
        <v>-3.8660276961974209E-2</v>
      </c>
      <c r="BK221">
        <f t="shared" si="88"/>
        <v>0.21118162879705438</v>
      </c>
    </row>
    <row r="222" spans="2:63" x14ac:dyDescent="0.2">
      <c r="B222" t="s">
        <v>234</v>
      </c>
      <c r="C222" t="s">
        <v>245</v>
      </c>
      <c r="D222">
        <v>64406.652466961801</v>
      </c>
      <c r="E222">
        <v>-1.348E-3</v>
      </c>
      <c r="F222">
        <v>-1.348E-3</v>
      </c>
      <c r="G222" t="s">
        <v>195</v>
      </c>
      <c r="J222" t="s">
        <v>234</v>
      </c>
      <c r="K222" t="s">
        <v>245</v>
      </c>
      <c r="L222">
        <v>64406.652466961801</v>
      </c>
      <c r="M222">
        <v>-1.348E-3</v>
      </c>
      <c r="N222">
        <v>-1.348E-3</v>
      </c>
      <c r="O222" t="s">
        <v>195</v>
      </c>
      <c r="P222">
        <f t="shared" si="85"/>
        <v>11.072972205933878</v>
      </c>
      <c r="Q222">
        <f t="shared" si="86"/>
        <v>-1.34618534215877E-3</v>
      </c>
      <c r="R222">
        <f t="shared" si="86"/>
        <v>-1.34618534215877E-3</v>
      </c>
      <c r="AT222" t="str">
        <f t="shared" si="91"/>
        <v>C13</v>
      </c>
      <c r="AU222" t="s">
        <v>259</v>
      </c>
      <c r="AV222">
        <v>45809.823946398203</v>
      </c>
      <c r="AW222">
        <v>3.5409999999999997E-2</v>
      </c>
      <c r="AX222">
        <v>-5.0085999999999999E-2</v>
      </c>
      <c r="AY222">
        <v>0.139769</v>
      </c>
      <c r="BB222" t="str">
        <f t="shared" si="92"/>
        <v>C13</v>
      </c>
      <c r="BC222" t="s">
        <v>259</v>
      </c>
      <c r="BD222">
        <v>45809.823946398203</v>
      </c>
      <c r="BE222">
        <v>3.5409999999999997E-2</v>
      </c>
      <c r="BF222">
        <v>-5.0085999999999999E-2</v>
      </c>
      <c r="BG222">
        <v>0.139769</v>
      </c>
      <c r="BH222">
        <f t="shared" si="87"/>
        <v>10.732253843747408</v>
      </c>
      <c r="BI222">
        <f t="shared" si="88"/>
        <v>3.6709897469391135E-2</v>
      </c>
      <c r="BJ222">
        <f t="shared" si="88"/>
        <v>-4.7697045765775367E-2</v>
      </c>
      <c r="BK222">
        <f t="shared" si="88"/>
        <v>0.16247845055572283</v>
      </c>
    </row>
    <row r="223" spans="2:63" x14ac:dyDescent="0.2">
      <c r="B223" t="s">
        <v>234</v>
      </c>
      <c r="C223" t="s">
        <v>246</v>
      </c>
      <c r="D223">
        <v>64548.603400848202</v>
      </c>
      <c r="E223">
        <v>0.17652100000000001</v>
      </c>
      <c r="F223">
        <v>3.0504E-2</v>
      </c>
      <c r="G223" t="s">
        <v>195</v>
      </c>
      <c r="J223" t="s">
        <v>234</v>
      </c>
      <c r="K223" t="s">
        <v>246</v>
      </c>
      <c r="L223">
        <v>64548.603400848202</v>
      </c>
      <c r="M223">
        <v>0.17652100000000001</v>
      </c>
      <c r="N223">
        <v>3.0504E-2</v>
      </c>
      <c r="O223" t="s">
        <v>195</v>
      </c>
      <c r="P223">
        <f t="shared" si="85"/>
        <v>11.075173760112738</v>
      </c>
      <c r="Q223">
        <f t="shared" si="86"/>
        <v>0.21436005046880371</v>
      </c>
      <c r="R223">
        <f t="shared" si="86"/>
        <v>3.1463770866512086E-2</v>
      </c>
      <c r="AT223" t="str">
        <f t="shared" si="91"/>
        <v>C13</v>
      </c>
      <c r="AU223" t="s">
        <v>260</v>
      </c>
      <c r="AV223">
        <v>44932.1283381947</v>
      </c>
      <c r="AW223">
        <v>5.7458000000000002E-2</v>
      </c>
      <c r="AX223">
        <v>-0.13466900000000001</v>
      </c>
      <c r="AY223">
        <v>0.22617599999999999</v>
      </c>
      <c r="BB223" t="str">
        <f t="shared" si="92"/>
        <v>C13</v>
      </c>
      <c r="BC223" t="s">
        <v>260</v>
      </c>
      <c r="BD223">
        <v>44932.1283381947</v>
      </c>
      <c r="BE223">
        <v>5.7458000000000002E-2</v>
      </c>
      <c r="BF223">
        <v>-0.13466900000000001</v>
      </c>
      <c r="BG223">
        <v>0.22617599999999999</v>
      </c>
      <c r="BH223">
        <f t="shared" si="87"/>
        <v>10.712908371033413</v>
      </c>
      <c r="BI223">
        <f t="shared" si="88"/>
        <v>6.0960678675326938E-2</v>
      </c>
      <c r="BJ223">
        <f t="shared" si="88"/>
        <v>-0.11868571363102369</v>
      </c>
      <c r="BK223">
        <f t="shared" si="88"/>
        <v>0.29228351666528818</v>
      </c>
    </row>
    <row r="224" spans="2:63" x14ac:dyDescent="0.2">
      <c r="B224" t="s">
        <v>234</v>
      </c>
      <c r="C224" t="s">
        <v>247</v>
      </c>
      <c r="D224">
        <v>65268.360275097999</v>
      </c>
      <c r="E224">
        <v>0.110779</v>
      </c>
      <c r="F224">
        <v>-2.6190000000000001E-2</v>
      </c>
      <c r="G224" t="s">
        <v>195</v>
      </c>
      <c r="J224" t="s">
        <v>234</v>
      </c>
      <c r="K224" t="s">
        <v>247</v>
      </c>
      <c r="L224">
        <v>65268.360275097999</v>
      </c>
      <c r="M224">
        <v>0.110779</v>
      </c>
      <c r="N224">
        <v>-2.6190000000000001E-2</v>
      </c>
      <c r="O224" t="s">
        <v>195</v>
      </c>
      <c r="P224">
        <f t="shared" si="85"/>
        <v>11.086262669130427</v>
      </c>
      <c r="Q224">
        <f t="shared" si="86"/>
        <v>0.12457982886144164</v>
      </c>
      <c r="R224">
        <f t="shared" si="86"/>
        <v>-2.5521589569183097E-2</v>
      </c>
      <c r="AT224" t="s">
        <v>243</v>
      </c>
      <c r="AU224" t="s">
        <v>244</v>
      </c>
      <c r="AV224">
        <v>325.124591503011</v>
      </c>
      <c r="AW224">
        <v>-5.4379999999999998E-2</v>
      </c>
      <c r="AX224">
        <v>-8.4599999999999995E-2</v>
      </c>
      <c r="AY224">
        <v>-1.1617000000000001E-2</v>
      </c>
      <c r="BB224" t="s">
        <v>243</v>
      </c>
      <c r="BC224" t="s">
        <v>244</v>
      </c>
      <c r="BD224">
        <v>325.124591503011</v>
      </c>
      <c r="BE224">
        <v>-5.4379999999999998E-2</v>
      </c>
      <c r="BF224">
        <v>-8.4599999999999995E-2</v>
      </c>
      <c r="BG224">
        <v>-1.1617000000000001E-2</v>
      </c>
      <c r="BH224">
        <f t="shared" si="87"/>
        <v>5.7842084673374563</v>
      </c>
      <c r="BI224">
        <f t="shared" si="88"/>
        <v>-5.1575333371270314E-2</v>
      </c>
      <c r="BJ224">
        <f t="shared" si="88"/>
        <v>-7.8001106398672318E-2</v>
      </c>
      <c r="BK224">
        <f t="shared" si="88"/>
        <v>-1.1483595076002084E-2</v>
      </c>
    </row>
    <row r="225" spans="2:63" x14ac:dyDescent="0.2">
      <c r="B225" t="s">
        <v>234</v>
      </c>
      <c r="C225" t="s">
        <v>248</v>
      </c>
      <c r="D225">
        <v>67281.757653913795</v>
      </c>
      <c r="E225">
        <v>0.12167</v>
      </c>
      <c r="F225">
        <v>-6.1224000000000001E-2</v>
      </c>
      <c r="G225" t="s">
        <v>195</v>
      </c>
      <c r="J225" t="s">
        <v>234</v>
      </c>
      <c r="K225" t="s">
        <v>248</v>
      </c>
      <c r="L225">
        <v>67281.757653913795</v>
      </c>
      <c r="M225">
        <v>0.12167</v>
      </c>
      <c r="N225">
        <v>-6.1224000000000001E-2</v>
      </c>
      <c r="O225" t="s">
        <v>195</v>
      </c>
      <c r="P225">
        <f t="shared" si="85"/>
        <v>11.116644418769233</v>
      </c>
      <c r="Q225">
        <f t="shared" si="86"/>
        <v>0.13852424487379458</v>
      </c>
      <c r="R225">
        <f t="shared" si="86"/>
        <v>-5.7691872780864364E-2</v>
      </c>
      <c r="AT225" t="str">
        <f t="shared" ref="AT225:AT235" si="93">AT224</f>
        <v>D17</v>
      </c>
      <c r="AU225" t="s">
        <v>246</v>
      </c>
      <c r="AV225">
        <v>1456.2698925679899</v>
      </c>
      <c r="AW225">
        <v>9.4788999999999998E-2</v>
      </c>
      <c r="AX225">
        <v>-6.4710000000000002E-3</v>
      </c>
      <c r="AY225">
        <v>0.173652</v>
      </c>
      <c r="BB225" t="str">
        <f t="shared" ref="BB225:BB235" si="94">BB224</f>
        <v>D17</v>
      </c>
      <c r="BC225" t="s">
        <v>246</v>
      </c>
      <c r="BD225">
        <v>1456.2698925679899</v>
      </c>
      <c r="BE225">
        <v>9.4788999999999998E-2</v>
      </c>
      <c r="BF225">
        <v>-6.4710000000000002E-3</v>
      </c>
      <c r="BG225">
        <v>0.173652</v>
      </c>
      <c r="BH225">
        <f t="shared" si="87"/>
        <v>7.2836335773532372</v>
      </c>
      <c r="BI225">
        <f t="shared" si="88"/>
        <v>0.1047148123476184</v>
      </c>
      <c r="BJ225">
        <f t="shared" si="88"/>
        <v>-6.4293953824799731E-3</v>
      </c>
      <c r="BK225">
        <f t="shared" si="88"/>
        <v>0.21014391031381452</v>
      </c>
    </row>
    <row r="226" spans="2:63" x14ac:dyDescent="0.2">
      <c r="B226" t="s">
        <v>234</v>
      </c>
      <c r="C226" t="s">
        <v>249</v>
      </c>
      <c r="D226">
        <v>67598.612951746196</v>
      </c>
      <c r="E226">
        <v>0.304983</v>
      </c>
      <c r="F226">
        <v>-5.8824000000000001E-2</v>
      </c>
      <c r="G226" t="s">
        <v>195</v>
      </c>
      <c r="J226" t="s">
        <v>234</v>
      </c>
      <c r="K226" t="s">
        <v>249</v>
      </c>
      <c r="L226">
        <v>67598.612951746196</v>
      </c>
      <c r="M226">
        <v>0.304983</v>
      </c>
      <c r="N226">
        <v>-5.8824000000000001E-2</v>
      </c>
      <c r="O226" t="s">
        <v>195</v>
      </c>
      <c r="P226">
        <f t="shared" si="85"/>
        <v>11.121342743355257</v>
      </c>
      <c r="Q226">
        <f t="shared" si="86"/>
        <v>0.43881372685847975</v>
      </c>
      <c r="R226">
        <f t="shared" si="86"/>
        <v>-5.5555975308455421E-2</v>
      </c>
      <c r="AT226" t="str">
        <f t="shared" si="93"/>
        <v>D17</v>
      </c>
      <c r="AU226" t="s">
        <v>247</v>
      </c>
      <c r="AV226">
        <v>1651.21833807646</v>
      </c>
      <c r="AW226">
        <v>5.2620000000000002E-3</v>
      </c>
      <c r="AX226">
        <v>-6.1939000000000001E-2</v>
      </c>
      <c r="AY226">
        <v>8.6653999999999995E-2</v>
      </c>
      <c r="BB226" t="str">
        <f t="shared" si="94"/>
        <v>D17</v>
      </c>
      <c r="BC226" t="s">
        <v>247</v>
      </c>
      <c r="BD226">
        <v>1651.21833807646</v>
      </c>
      <c r="BE226">
        <v>5.2620000000000002E-3</v>
      </c>
      <c r="BF226">
        <v>-6.1939000000000001E-2</v>
      </c>
      <c r="BG226">
        <v>8.6653999999999995E-2</v>
      </c>
      <c r="BH226">
        <f t="shared" si="87"/>
        <v>7.4092686811342823</v>
      </c>
      <c r="BI226">
        <f t="shared" si="88"/>
        <v>5.289835112361245E-3</v>
      </c>
      <c r="BJ226">
        <f t="shared" si="88"/>
        <v>-5.8326325711740505E-2</v>
      </c>
      <c r="BK226">
        <f t="shared" si="88"/>
        <v>9.4875326546566136E-2</v>
      </c>
    </row>
    <row r="227" spans="2:63" x14ac:dyDescent="0.2">
      <c r="B227" t="s">
        <v>234</v>
      </c>
      <c r="C227" t="s">
        <v>250</v>
      </c>
      <c r="D227">
        <v>69119.092369619495</v>
      </c>
      <c r="E227">
        <v>0.29259200000000002</v>
      </c>
      <c r="F227">
        <v>9.0159999999999997E-3</v>
      </c>
      <c r="G227" t="s">
        <v>195</v>
      </c>
      <c r="J227" t="s">
        <v>234</v>
      </c>
      <c r="K227" t="s">
        <v>250</v>
      </c>
      <c r="L227">
        <v>69119.092369619495</v>
      </c>
      <c r="M227">
        <v>0.29259200000000002</v>
      </c>
      <c r="N227">
        <v>9.0159999999999997E-3</v>
      </c>
      <c r="O227" t="s">
        <v>195</v>
      </c>
      <c r="P227">
        <f t="shared" si="85"/>
        <v>11.143586272165152</v>
      </c>
      <c r="Q227">
        <f t="shared" si="86"/>
        <v>0.41361138126795288</v>
      </c>
      <c r="R227">
        <f t="shared" si="86"/>
        <v>9.098027818814431E-3</v>
      </c>
      <c r="AT227" t="str">
        <f t="shared" si="93"/>
        <v>D17</v>
      </c>
      <c r="AU227" t="s">
        <v>250</v>
      </c>
      <c r="AV227">
        <v>5944.2877622134001</v>
      </c>
      <c r="AW227">
        <v>0.14755699999999999</v>
      </c>
      <c r="AX227">
        <v>-2.5855E-2</v>
      </c>
      <c r="AY227">
        <v>0.35140900000000003</v>
      </c>
      <c r="BB227" t="str">
        <f t="shared" si="94"/>
        <v>D17</v>
      </c>
      <c r="BC227" t="s">
        <v>250</v>
      </c>
      <c r="BD227">
        <v>5944.2877622134001</v>
      </c>
      <c r="BE227">
        <v>0.14755699999999999</v>
      </c>
      <c r="BF227">
        <v>-2.5855E-2</v>
      </c>
      <c r="BG227">
        <v>0.35140900000000003</v>
      </c>
      <c r="BH227">
        <f t="shared" si="87"/>
        <v>8.690185997442013</v>
      </c>
      <c r="BI227">
        <f t="shared" si="88"/>
        <v>0.17309896380168524</v>
      </c>
      <c r="BJ227">
        <f t="shared" si="88"/>
        <v>-2.5203366947570565E-2</v>
      </c>
      <c r="BK227">
        <f t="shared" si="88"/>
        <v>0.54180369447001275</v>
      </c>
    </row>
    <row r="228" spans="2:63" x14ac:dyDescent="0.2">
      <c r="B228" t="s">
        <v>234</v>
      </c>
      <c r="C228" t="s">
        <v>251</v>
      </c>
      <c r="D228">
        <v>69466.833582652893</v>
      </c>
      <c r="E228">
        <v>0.11201999999999999</v>
      </c>
      <c r="F228">
        <v>5.0616000000000001E-2</v>
      </c>
      <c r="G228" t="s">
        <v>195</v>
      </c>
      <c r="J228" t="s">
        <v>234</v>
      </c>
      <c r="K228" t="s">
        <v>251</v>
      </c>
      <c r="L228">
        <v>69466.833582652893</v>
      </c>
      <c r="M228">
        <v>0.11201999999999999</v>
      </c>
      <c r="N228">
        <v>5.0616000000000001E-2</v>
      </c>
      <c r="O228" t="s">
        <v>195</v>
      </c>
      <c r="P228">
        <f t="shared" si="85"/>
        <v>11.148604703011651</v>
      </c>
      <c r="Q228">
        <f t="shared" si="86"/>
        <v>0.12615148989842112</v>
      </c>
      <c r="R228">
        <f t="shared" si="86"/>
        <v>5.3314570289787908E-2</v>
      </c>
      <c r="AT228" t="str">
        <f t="shared" si="93"/>
        <v>D17</v>
      </c>
      <c r="AU228" t="s">
        <v>251</v>
      </c>
      <c r="AV228">
        <v>6414.4958492464502</v>
      </c>
      <c r="AW228">
        <v>1.2539E-2</v>
      </c>
      <c r="AX228">
        <v>-5.2655E-2</v>
      </c>
      <c r="AY228">
        <v>5.7889000000000003E-2</v>
      </c>
      <c r="BB228" t="str">
        <f t="shared" si="94"/>
        <v>D17</v>
      </c>
      <c r="BC228" t="s">
        <v>251</v>
      </c>
      <c r="BD228">
        <v>6414.4958492464502</v>
      </c>
      <c r="BE228">
        <v>1.2539E-2</v>
      </c>
      <c r="BF228">
        <v>-5.2655E-2</v>
      </c>
      <c r="BG228">
        <v>5.7889000000000003E-2</v>
      </c>
      <c r="BH228">
        <f t="shared" si="87"/>
        <v>8.7663156846000057</v>
      </c>
      <c r="BI228">
        <f t="shared" si="88"/>
        <v>1.269822301842807E-2</v>
      </c>
      <c r="BJ228">
        <f t="shared" si="88"/>
        <v>-5.0021137029701096E-2</v>
      </c>
      <c r="BK228">
        <f t="shared" si="88"/>
        <v>6.1446050412318716E-2</v>
      </c>
    </row>
    <row r="229" spans="2:63" x14ac:dyDescent="0.2">
      <c r="B229" t="s">
        <v>234</v>
      </c>
      <c r="C229" t="s">
        <v>252</v>
      </c>
      <c r="D229">
        <v>69830.031168545203</v>
      </c>
      <c r="E229">
        <v>0.270202</v>
      </c>
      <c r="F229">
        <v>-5.3242999999999999E-2</v>
      </c>
      <c r="G229" t="s">
        <v>195</v>
      </c>
      <c r="J229" t="s">
        <v>234</v>
      </c>
      <c r="K229" t="s">
        <v>252</v>
      </c>
      <c r="L229">
        <v>69830.031168545203</v>
      </c>
      <c r="M229">
        <v>0.270202</v>
      </c>
      <c r="N229">
        <v>-5.3242999999999999E-2</v>
      </c>
      <c r="O229" t="s">
        <v>195</v>
      </c>
      <c r="P229">
        <f t="shared" si="85"/>
        <v>11.153819442188903</v>
      </c>
      <c r="Q229">
        <f t="shared" si="86"/>
        <v>0.37024217660229269</v>
      </c>
      <c r="R229">
        <f t="shared" si="86"/>
        <v>-5.0551487168678078E-2</v>
      </c>
      <c r="AT229" t="str">
        <f t="shared" si="93"/>
        <v>D17</v>
      </c>
      <c r="AU229" t="s">
        <v>252</v>
      </c>
      <c r="AV229">
        <v>6892.7151399140203</v>
      </c>
      <c r="AW229">
        <v>0.110802</v>
      </c>
      <c r="AX229">
        <v>-2.0854999999999999E-2</v>
      </c>
      <c r="AY229">
        <v>0.23878099999999999</v>
      </c>
      <c r="BB229" t="str">
        <f t="shared" si="94"/>
        <v>D17</v>
      </c>
      <c r="BC229" t="s">
        <v>252</v>
      </c>
      <c r="BD229">
        <v>6892.7151399140203</v>
      </c>
      <c r="BE229">
        <v>0.110802</v>
      </c>
      <c r="BF229">
        <v>-2.0854999999999999E-2</v>
      </c>
      <c r="BG229">
        <v>0.23878099999999999</v>
      </c>
      <c r="BH229">
        <f t="shared" si="87"/>
        <v>8.8382203560363539</v>
      </c>
      <c r="BI229">
        <f t="shared" si="88"/>
        <v>0.12460891724902665</v>
      </c>
      <c r="BJ229">
        <f t="shared" si="88"/>
        <v>-2.0428954160972908E-2</v>
      </c>
      <c r="BK229">
        <f t="shared" si="88"/>
        <v>0.31368239626178535</v>
      </c>
    </row>
    <row r="230" spans="2:63" x14ac:dyDescent="0.2">
      <c r="B230" t="s">
        <v>234</v>
      </c>
      <c r="C230" t="s">
        <v>253</v>
      </c>
      <c r="D230">
        <v>70569.422025406995</v>
      </c>
      <c r="E230">
        <v>-1.021E-3</v>
      </c>
      <c r="F230">
        <v>-0.29731299999999999</v>
      </c>
      <c r="G230" t="s">
        <v>195</v>
      </c>
      <c r="J230" t="s">
        <v>234</v>
      </c>
      <c r="K230" t="s">
        <v>253</v>
      </c>
      <c r="L230">
        <v>70569.422025406995</v>
      </c>
      <c r="M230">
        <v>-1.021E-3</v>
      </c>
      <c r="N230">
        <v>-0.29731299999999999</v>
      </c>
      <c r="O230" t="s">
        <v>195</v>
      </c>
      <c r="P230">
        <f t="shared" si="85"/>
        <v>11.164352213872164</v>
      </c>
      <c r="Q230">
        <f t="shared" si="86"/>
        <v>-1.0199586222466861E-3</v>
      </c>
      <c r="R230">
        <f t="shared" si="86"/>
        <v>-0.22917599684887149</v>
      </c>
      <c r="AT230" t="str">
        <f t="shared" si="93"/>
        <v>D17</v>
      </c>
      <c r="AU230" t="s">
        <v>254</v>
      </c>
      <c r="AV230">
        <v>8407.9224544473509</v>
      </c>
      <c r="AW230">
        <v>6.1616999999999998E-2</v>
      </c>
      <c r="AX230">
        <v>-4.7670999999999998E-2</v>
      </c>
      <c r="AY230">
        <v>0.22464600000000001</v>
      </c>
      <c r="BB230" t="str">
        <f t="shared" si="94"/>
        <v>D17</v>
      </c>
      <c r="BC230" t="s">
        <v>254</v>
      </c>
      <c r="BD230">
        <v>8407.9224544473509</v>
      </c>
      <c r="BE230">
        <v>6.1616999999999998E-2</v>
      </c>
      <c r="BF230">
        <v>-4.7670999999999998E-2</v>
      </c>
      <c r="BG230">
        <v>0.22464600000000001</v>
      </c>
      <c r="BH230">
        <f t="shared" si="87"/>
        <v>9.0369296896844933</v>
      </c>
      <c r="BI230">
        <f t="shared" si="88"/>
        <v>6.5662954252155042E-2</v>
      </c>
      <c r="BJ230">
        <f t="shared" si="88"/>
        <v>-4.5501879884047566E-2</v>
      </c>
      <c r="BK230">
        <f t="shared" si="88"/>
        <v>0.28973346368239544</v>
      </c>
    </row>
    <row r="231" spans="2:63" x14ac:dyDescent="0.2">
      <c r="B231" t="s">
        <v>234</v>
      </c>
      <c r="C231" t="s">
        <v>254</v>
      </c>
      <c r="D231">
        <v>71541.0919472159</v>
      </c>
      <c r="E231">
        <v>5.2262999999999997E-2</v>
      </c>
      <c r="F231">
        <v>-8.7336999999999998E-2</v>
      </c>
      <c r="G231" t="s">
        <v>195</v>
      </c>
      <c r="J231" t="s">
        <v>234</v>
      </c>
      <c r="K231" t="s">
        <v>254</v>
      </c>
      <c r="L231">
        <v>71541.0919472159</v>
      </c>
      <c r="M231">
        <v>5.2262999999999997E-2</v>
      </c>
      <c r="N231">
        <v>-8.7336999999999998E-2</v>
      </c>
      <c r="O231" t="s">
        <v>195</v>
      </c>
      <c r="P231">
        <f t="shared" si="85"/>
        <v>11.178027276146564</v>
      </c>
      <c r="Q231">
        <f t="shared" si="86"/>
        <v>5.5145045513681532E-2</v>
      </c>
      <c r="R231">
        <f t="shared" si="86"/>
        <v>-8.0321924113683246E-2</v>
      </c>
      <c r="AT231" t="str">
        <f t="shared" si="93"/>
        <v>D17</v>
      </c>
      <c r="AU231" t="s">
        <v>255</v>
      </c>
      <c r="AV231">
        <v>106697.397704911</v>
      </c>
      <c r="AW231">
        <v>-1.4132E-2</v>
      </c>
      <c r="AX231">
        <v>-7.0624999999999993E-2</v>
      </c>
      <c r="AY231">
        <v>3.0078000000000001E-2</v>
      </c>
      <c r="BB231" t="str">
        <f t="shared" si="94"/>
        <v>D17</v>
      </c>
      <c r="BC231" t="s">
        <v>255</v>
      </c>
      <c r="BD231">
        <v>106697.397704911</v>
      </c>
      <c r="BE231">
        <v>-1.4132E-2</v>
      </c>
      <c r="BF231">
        <v>-7.0624999999999993E-2</v>
      </c>
      <c r="BG231">
        <v>3.0078000000000001E-2</v>
      </c>
      <c r="BH231">
        <f t="shared" si="87"/>
        <v>11.577752048097501</v>
      </c>
      <c r="BI231">
        <f t="shared" si="88"/>
        <v>-1.3935069596462788E-2</v>
      </c>
      <c r="BJ231">
        <f t="shared" si="88"/>
        <v>-6.5966141272621126E-2</v>
      </c>
      <c r="BK231">
        <f t="shared" si="88"/>
        <v>3.1010741069900469E-2</v>
      </c>
    </row>
    <row r="232" spans="2:63" x14ac:dyDescent="0.2">
      <c r="B232" t="s">
        <v>234</v>
      </c>
      <c r="C232" t="s">
        <v>255</v>
      </c>
      <c r="D232">
        <v>43041.165620833199</v>
      </c>
      <c r="E232">
        <v>0.122284</v>
      </c>
      <c r="F232">
        <v>-2.1231E-2</v>
      </c>
      <c r="G232" t="s">
        <v>195</v>
      </c>
      <c r="J232" t="s">
        <v>234</v>
      </c>
      <c r="K232" t="s">
        <v>255</v>
      </c>
      <c r="L232">
        <v>43041.165620833199</v>
      </c>
      <c r="M232">
        <v>0.122284</v>
      </c>
      <c r="N232">
        <v>-2.1231E-2</v>
      </c>
      <c r="O232" t="s">
        <v>195</v>
      </c>
      <c r="P232">
        <f t="shared" si="85"/>
        <v>10.669912276737378</v>
      </c>
      <c r="Q232">
        <f t="shared" si="86"/>
        <v>0.13932069143094122</v>
      </c>
      <c r="R232">
        <f t="shared" si="86"/>
        <v>-2.0789615669716256E-2</v>
      </c>
      <c r="AT232" t="str">
        <f t="shared" si="93"/>
        <v>D17</v>
      </c>
      <c r="AU232" t="s">
        <v>256</v>
      </c>
      <c r="AV232">
        <v>106284.61988923801</v>
      </c>
      <c r="AW232">
        <v>-1.0692E-2</v>
      </c>
      <c r="AX232">
        <v>-4.1661999999999998E-2</v>
      </c>
      <c r="AY232">
        <v>1.5337E-2</v>
      </c>
      <c r="BB232" t="str">
        <f t="shared" si="94"/>
        <v>D17</v>
      </c>
      <c r="BC232" t="s">
        <v>256</v>
      </c>
      <c r="BD232">
        <v>106284.61988923801</v>
      </c>
      <c r="BE232">
        <v>-1.0692E-2</v>
      </c>
      <c r="BF232">
        <v>-4.1661999999999998E-2</v>
      </c>
      <c r="BG232">
        <v>1.5337E-2</v>
      </c>
      <c r="BH232">
        <f t="shared" si="87"/>
        <v>11.573875867965864</v>
      </c>
      <c r="BI232">
        <f t="shared" si="88"/>
        <v>-1.0578890502744655E-2</v>
      </c>
      <c r="BJ232">
        <f t="shared" si="88"/>
        <v>-3.9995699180732321E-2</v>
      </c>
      <c r="BK232">
        <f t="shared" si="88"/>
        <v>1.5575887384821E-2</v>
      </c>
    </row>
    <row r="233" spans="2:63" x14ac:dyDescent="0.2">
      <c r="B233" t="s">
        <v>234</v>
      </c>
      <c r="C233" t="s">
        <v>256</v>
      </c>
      <c r="D233">
        <v>42638.683961867297</v>
      </c>
      <c r="E233">
        <v>4.8820000000000002E-2</v>
      </c>
      <c r="F233">
        <v>-3.1371999999999997E-2</v>
      </c>
      <c r="G233" t="s">
        <v>195</v>
      </c>
      <c r="J233" t="s">
        <v>234</v>
      </c>
      <c r="K233" t="s">
        <v>256</v>
      </c>
      <c r="L233">
        <v>42638.683961867297</v>
      </c>
      <c r="M233">
        <v>4.8820000000000002E-2</v>
      </c>
      <c r="N233">
        <v>-3.1371999999999997E-2</v>
      </c>
      <c r="O233" t="s">
        <v>195</v>
      </c>
      <c r="P233">
        <f t="shared" si="85"/>
        <v>10.660517194429731</v>
      </c>
      <c r="Q233">
        <f t="shared" si="86"/>
        <v>5.1325721735107972E-2</v>
      </c>
      <c r="R233">
        <f t="shared" si="86"/>
        <v>-3.0417734823128803E-2</v>
      </c>
      <c r="AT233" t="str">
        <f t="shared" si="93"/>
        <v>D17</v>
      </c>
      <c r="AU233" t="s">
        <v>257</v>
      </c>
      <c r="AV233">
        <v>105844.202004644</v>
      </c>
      <c r="AW233">
        <v>0.114818</v>
      </c>
      <c r="AX233">
        <v>3.8608999999999997E-2</v>
      </c>
      <c r="AY233">
        <v>0.20236799999999999</v>
      </c>
      <c r="BB233" t="str">
        <f t="shared" si="94"/>
        <v>D17</v>
      </c>
      <c r="BC233" t="s">
        <v>257</v>
      </c>
      <c r="BD233">
        <v>105844.202004644</v>
      </c>
      <c r="BE233">
        <v>0.114818</v>
      </c>
      <c r="BF233">
        <v>3.8608999999999997E-2</v>
      </c>
      <c r="BG233">
        <v>0.20236799999999999</v>
      </c>
      <c r="BH233">
        <f t="shared" si="87"/>
        <v>11.569723499480762</v>
      </c>
      <c r="BI233">
        <f t="shared" si="88"/>
        <v>0.12971117804022222</v>
      </c>
      <c r="BJ233">
        <f t="shared" si="88"/>
        <v>4.015951886381295E-2</v>
      </c>
      <c r="BK233">
        <f t="shared" si="88"/>
        <v>0.25371098451416191</v>
      </c>
    </row>
    <row r="234" spans="2:63" x14ac:dyDescent="0.2">
      <c r="B234" t="s">
        <v>234</v>
      </c>
      <c r="C234" t="s">
        <v>257</v>
      </c>
      <c r="D234">
        <v>42176.378424421397</v>
      </c>
      <c r="E234">
        <v>6.4184000000000005E-2</v>
      </c>
      <c r="F234">
        <v>-4.6802999999999997E-2</v>
      </c>
      <c r="G234" t="s">
        <v>195</v>
      </c>
      <c r="J234" t="s">
        <v>234</v>
      </c>
      <c r="K234" t="s">
        <v>257</v>
      </c>
      <c r="L234">
        <v>42176.378424421397</v>
      </c>
      <c r="M234">
        <v>6.4184000000000005E-2</v>
      </c>
      <c r="N234">
        <v>-4.6802999999999997E-2</v>
      </c>
      <c r="O234" t="s">
        <v>195</v>
      </c>
      <c r="P234">
        <f t="shared" si="85"/>
        <v>10.649615590328125</v>
      </c>
      <c r="Q234">
        <f t="shared" si="86"/>
        <v>6.8586132316609261E-2</v>
      </c>
      <c r="R234">
        <f t="shared" si="86"/>
        <v>-4.4710418292649143E-2</v>
      </c>
      <c r="AT234" t="str">
        <f t="shared" si="93"/>
        <v>D17</v>
      </c>
      <c r="AU234" t="s">
        <v>259</v>
      </c>
      <c r="AV234">
        <v>104967.34982841001</v>
      </c>
      <c r="AW234">
        <v>-8.6E-3</v>
      </c>
      <c r="AX234">
        <v>-3.8443999999999999E-2</v>
      </c>
      <c r="AY234">
        <v>2.4732000000000001E-2</v>
      </c>
      <c r="BB234" t="str">
        <f t="shared" si="94"/>
        <v>D17</v>
      </c>
      <c r="BC234" t="s">
        <v>259</v>
      </c>
      <c r="BD234">
        <v>104967.34982841001</v>
      </c>
      <c r="BE234">
        <v>-8.6E-3</v>
      </c>
      <c r="BF234">
        <v>-3.8443999999999999E-2</v>
      </c>
      <c r="BG234">
        <v>2.4732000000000001E-2</v>
      </c>
      <c r="BH234">
        <f t="shared" si="87"/>
        <v>11.561404626768294</v>
      </c>
      <c r="BI234">
        <f t="shared" si="88"/>
        <v>-8.5266706325599854E-3</v>
      </c>
      <c r="BJ234">
        <f t="shared" si="88"/>
        <v>-3.7020773387876481E-2</v>
      </c>
      <c r="BK234">
        <f t="shared" si="88"/>
        <v>2.5359183321917667E-2</v>
      </c>
    </row>
    <row r="235" spans="2:63" x14ac:dyDescent="0.2">
      <c r="B235" t="s">
        <v>234</v>
      </c>
      <c r="C235" t="s">
        <v>258</v>
      </c>
      <c r="D235">
        <v>41742.237661629901</v>
      </c>
      <c r="E235">
        <v>0.13573099999999999</v>
      </c>
      <c r="F235">
        <v>-0.25923000000000002</v>
      </c>
      <c r="G235" t="s">
        <v>195</v>
      </c>
      <c r="J235" t="s">
        <v>234</v>
      </c>
      <c r="K235" t="s">
        <v>258</v>
      </c>
      <c r="L235">
        <v>41742.237661629901</v>
      </c>
      <c r="M235">
        <v>0.13573099999999999</v>
      </c>
      <c r="N235">
        <v>-0.25923000000000002</v>
      </c>
      <c r="O235" t="s">
        <v>195</v>
      </c>
      <c r="P235">
        <f t="shared" si="85"/>
        <v>10.639268788720603</v>
      </c>
      <c r="Q235">
        <f t="shared" si="86"/>
        <v>0.15704716934195256</v>
      </c>
      <c r="R235">
        <f t="shared" si="86"/>
        <v>-0.20586390095534574</v>
      </c>
      <c r="AT235" t="str">
        <f t="shared" si="93"/>
        <v>D17</v>
      </c>
      <c r="AU235" t="s">
        <v>260</v>
      </c>
      <c r="AV235">
        <v>104086.04189323301</v>
      </c>
      <c r="AW235">
        <v>7.3299000000000003E-2</v>
      </c>
      <c r="AX235">
        <v>-7.3569999999999997E-2</v>
      </c>
      <c r="AY235">
        <v>0.24238899999999999</v>
      </c>
      <c r="BB235" t="str">
        <f t="shared" si="94"/>
        <v>D17</v>
      </c>
      <c r="BC235" t="s">
        <v>260</v>
      </c>
      <c r="BD235">
        <v>104086.04189323301</v>
      </c>
      <c r="BE235">
        <v>7.3299000000000003E-2</v>
      </c>
      <c r="BF235">
        <v>-7.3569999999999997E-2</v>
      </c>
      <c r="BG235">
        <v>0.24238899999999999</v>
      </c>
      <c r="BH235">
        <f t="shared" si="87"/>
        <v>11.552973161974554</v>
      </c>
      <c r="BI235">
        <f t="shared" si="88"/>
        <v>7.9096709726222375E-2</v>
      </c>
      <c r="BJ235">
        <f t="shared" si="88"/>
        <v>-6.8528367968553522E-2</v>
      </c>
      <c r="BK235">
        <f t="shared" si="88"/>
        <v>0.31993859645649281</v>
      </c>
    </row>
    <row r="236" spans="2:63" x14ac:dyDescent="0.2">
      <c r="B236" t="s">
        <v>234</v>
      </c>
      <c r="C236" t="s">
        <v>259</v>
      </c>
      <c r="D236">
        <v>41286.900937222199</v>
      </c>
      <c r="E236">
        <v>8.4517999999999996E-2</v>
      </c>
      <c r="F236">
        <v>-3.6597999999999999E-2</v>
      </c>
      <c r="G236" t="s">
        <v>195</v>
      </c>
      <c r="J236" t="s">
        <v>234</v>
      </c>
      <c r="K236" t="s">
        <v>259</v>
      </c>
      <c r="L236">
        <v>41286.900937222199</v>
      </c>
      <c r="M236">
        <v>8.4517999999999996E-2</v>
      </c>
      <c r="N236">
        <v>-3.6597999999999999E-2</v>
      </c>
      <c r="O236" t="s">
        <v>195</v>
      </c>
      <c r="P236">
        <f t="shared" si="85"/>
        <v>10.628300560050267</v>
      </c>
      <c r="Q236">
        <f t="shared" si="86"/>
        <v>9.2320766547021121E-2</v>
      </c>
      <c r="R236">
        <f t="shared" si="86"/>
        <v>-3.5305875566034282E-2</v>
      </c>
      <c r="AT236" t="s">
        <v>244</v>
      </c>
      <c r="AU236" t="s">
        <v>246</v>
      </c>
      <c r="AV236">
        <v>1159.36016836874</v>
      </c>
      <c r="AW236">
        <v>0.14052600000000001</v>
      </c>
      <c r="AX236">
        <v>-2.6429999999999999E-2</v>
      </c>
      <c r="AY236">
        <v>0.29132799999999998</v>
      </c>
      <c r="BB236" t="s">
        <v>244</v>
      </c>
      <c r="BC236" t="s">
        <v>246</v>
      </c>
      <c r="BD236">
        <v>1159.36016836874</v>
      </c>
      <c r="BE236">
        <v>0.14052600000000001</v>
      </c>
      <c r="BF236">
        <v>-2.6429999999999999E-2</v>
      </c>
      <c r="BG236">
        <v>0.29132799999999998</v>
      </c>
      <c r="BH236">
        <f t="shared" si="87"/>
        <v>7.0556235529322917</v>
      </c>
      <c r="BI236">
        <f t="shared" si="88"/>
        <v>0.16350232816815868</v>
      </c>
      <c r="BJ236">
        <f t="shared" si="88"/>
        <v>-2.5749442241555683E-2</v>
      </c>
      <c r="BK236">
        <f t="shared" si="88"/>
        <v>0.41109003883319784</v>
      </c>
    </row>
    <row r="237" spans="2:63" x14ac:dyDescent="0.2">
      <c r="B237" t="s">
        <v>234</v>
      </c>
      <c r="C237" t="s">
        <v>260</v>
      </c>
      <c r="D237">
        <v>40409.397372393403</v>
      </c>
      <c r="E237">
        <v>0.16497800000000001</v>
      </c>
      <c r="F237">
        <v>-0.16348199999999999</v>
      </c>
      <c r="G237" t="s">
        <v>195</v>
      </c>
      <c r="J237" t="s">
        <v>234</v>
      </c>
      <c r="K237" t="s">
        <v>260</v>
      </c>
      <c r="L237">
        <v>40409.397372393403</v>
      </c>
      <c r="M237">
        <v>0.16497800000000001</v>
      </c>
      <c r="N237">
        <v>-0.16348199999999999</v>
      </c>
      <c r="O237" t="s">
        <v>195</v>
      </c>
      <c r="P237">
        <f t="shared" si="85"/>
        <v>10.606817645127702</v>
      </c>
      <c r="Q237">
        <f t="shared" si="86"/>
        <v>0.19757323759134493</v>
      </c>
      <c r="R237">
        <f t="shared" si="86"/>
        <v>-0.14051098341014301</v>
      </c>
      <c r="AT237" t="str">
        <f t="shared" ref="AT237:AT246" si="95">AT236</f>
        <v>D18</v>
      </c>
      <c r="AU237" t="s">
        <v>247</v>
      </c>
      <c r="AV237">
        <v>1334.0539719216699</v>
      </c>
      <c r="AW237">
        <v>-7.4617000000000003E-2</v>
      </c>
      <c r="AX237">
        <v>-0.11908199999999999</v>
      </c>
      <c r="AY237">
        <v>-3.7963999999999998E-2</v>
      </c>
      <c r="BB237" t="str">
        <f t="shared" ref="BB237:BB246" si="96">BB236</f>
        <v>D18</v>
      </c>
      <c r="BC237" t="s">
        <v>247</v>
      </c>
      <c r="BD237">
        <v>1334.0539719216699</v>
      </c>
      <c r="BE237">
        <v>-7.4617000000000003E-2</v>
      </c>
      <c r="BF237">
        <v>-0.11908199999999999</v>
      </c>
      <c r="BG237">
        <v>-3.7963999999999998E-2</v>
      </c>
      <c r="BH237">
        <f t="shared" si="87"/>
        <v>7.1959776843690335</v>
      </c>
      <c r="BI237">
        <f t="shared" si="88"/>
        <v>-6.9435901349038778E-2</v>
      </c>
      <c r="BJ237">
        <f t="shared" si="88"/>
        <v>-0.10641043283691455</v>
      </c>
      <c r="BK237">
        <f t="shared" si="88"/>
        <v>-3.657544963023765E-2</v>
      </c>
    </row>
    <row r="238" spans="2:63" x14ac:dyDescent="0.2">
      <c r="B238" t="s">
        <v>235</v>
      </c>
      <c r="C238" t="s">
        <v>236</v>
      </c>
      <c r="D238">
        <v>988.42602151096696</v>
      </c>
      <c r="E238">
        <v>-8.2249999999999997E-3</v>
      </c>
      <c r="F238">
        <v>-0.139989</v>
      </c>
      <c r="G238" t="s">
        <v>195</v>
      </c>
      <c r="J238" t="s">
        <v>235</v>
      </c>
      <c r="K238" t="s">
        <v>236</v>
      </c>
      <c r="L238">
        <v>988.42602151096696</v>
      </c>
      <c r="M238">
        <v>-8.2249999999999997E-3</v>
      </c>
      <c r="N238">
        <v>-0.139989</v>
      </c>
      <c r="O238" t="s">
        <v>195</v>
      </c>
      <c r="P238">
        <f t="shared" si="85"/>
        <v>6.8961138006709506</v>
      </c>
      <c r="Q238">
        <f t="shared" si="86"/>
        <v>-8.1579012621190716E-3</v>
      </c>
      <c r="R238">
        <f t="shared" si="86"/>
        <v>-0.12279855331937414</v>
      </c>
      <c r="AT238" t="str">
        <f t="shared" si="95"/>
        <v>D18</v>
      </c>
      <c r="AU238" t="s">
        <v>250</v>
      </c>
      <c r="AV238">
        <v>5624.5942964804099</v>
      </c>
      <c r="AW238">
        <v>0.14705599999999999</v>
      </c>
      <c r="AX238">
        <v>4.4344000000000001E-2</v>
      </c>
      <c r="AY238">
        <v>0.236766</v>
      </c>
      <c r="BB238" t="str">
        <f t="shared" si="96"/>
        <v>D18</v>
      </c>
      <c r="BC238" t="s">
        <v>250</v>
      </c>
      <c r="BD238">
        <v>5624.5942964804099</v>
      </c>
      <c r="BE238">
        <v>0.14705599999999999</v>
      </c>
      <c r="BF238">
        <v>4.4344000000000001E-2</v>
      </c>
      <c r="BG238">
        <v>0.236766</v>
      </c>
      <c r="BH238">
        <f t="shared" si="87"/>
        <v>8.634904099401334</v>
      </c>
      <c r="BI238">
        <f t="shared" si="88"/>
        <v>0.1724099120223602</v>
      </c>
      <c r="BJ238">
        <f t="shared" si="88"/>
        <v>4.6401634060791751E-2</v>
      </c>
      <c r="BK238">
        <f t="shared" si="88"/>
        <v>0.31021416760783721</v>
      </c>
    </row>
    <row r="239" spans="2:63" x14ac:dyDescent="0.2">
      <c r="B239" t="s">
        <v>235</v>
      </c>
      <c r="C239" t="s">
        <v>237</v>
      </c>
      <c r="D239">
        <v>713.33021806173304</v>
      </c>
      <c r="E239">
        <v>-0.17983199999999999</v>
      </c>
      <c r="F239">
        <v>-0.54794500000000002</v>
      </c>
      <c r="G239" t="s">
        <v>195</v>
      </c>
      <c r="J239" t="s">
        <v>235</v>
      </c>
      <c r="K239" t="s">
        <v>237</v>
      </c>
      <c r="L239">
        <v>713.33021806173304</v>
      </c>
      <c r="M239">
        <v>-0.17983199999999999</v>
      </c>
      <c r="N239">
        <v>-0.54794500000000002</v>
      </c>
      <c r="O239" t="s">
        <v>195</v>
      </c>
      <c r="P239">
        <f t="shared" si="85"/>
        <v>6.5699444521350729</v>
      </c>
      <c r="Q239">
        <f t="shared" si="86"/>
        <v>-0.15242170071671221</v>
      </c>
      <c r="R239">
        <f t="shared" si="86"/>
        <v>-0.35398221513038258</v>
      </c>
      <c r="AT239" t="str">
        <f t="shared" si="95"/>
        <v>D18</v>
      </c>
      <c r="AU239" t="s">
        <v>251</v>
      </c>
      <c r="AV239">
        <v>6093.1933335485101</v>
      </c>
      <c r="AW239">
        <v>-2.3861E-2</v>
      </c>
      <c r="AX239">
        <v>-0.17404900000000001</v>
      </c>
      <c r="AY239">
        <v>0.106748</v>
      </c>
      <c r="BB239" t="str">
        <f t="shared" si="96"/>
        <v>D18</v>
      </c>
      <c r="BC239" t="s">
        <v>251</v>
      </c>
      <c r="BD239">
        <v>6093.1933335485101</v>
      </c>
      <c r="BE239">
        <v>-2.3861E-2</v>
      </c>
      <c r="BF239">
        <v>-0.17404900000000001</v>
      </c>
      <c r="BG239">
        <v>0.106748</v>
      </c>
      <c r="BH239">
        <f t="shared" si="87"/>
        <v>8.714927580181417</v>
      </c>
      <c r="BI239">
        <f t="shared" si="88"/>
        <v>-2.3304921273493182E-2</v>
      </c>
      <c r="BJ239">
        <f t="shared" si="88"/>
        <v>-0.14824679378799352</v>
      </c>
      <c r="BK239">
        <f t="shared" si="88"/>
        <v>0.1195049101485359</v>
      </c>
    </row>
    <row r="240" spans="2:63" x14ac:dyDescent="0.2">
      <c r="B240" t="s">
        <v>235</v>
      </c>
      <c r="C240" t="s">
        <v>238</v>
      </c>
      <c r="D240">
        <v>1759.56812883161</v>
      </c>
      <c r="E240">
        <v>-0.10321900000000001</v>
      </c>
      <c r="F240">
        <v>-0.25493100000000002</v>
      </c>
      <c r="G240" t="s">
        <v>195</v>
      </c>
      <c r="J240" t="s">
        <v>235</v>
      </c>
      <c r="K240" t="s">
        <v>238</v>
      </c>
      <c r="L240">
        <v>1759.56812883161</v>
      </c>
      <c r="M240">
        <v>-0.10321900000000001</v>
      </c>
      <c r="N240">
        <v>-0.25493100000000002</v>
      </c>
      <c r="O240" t="s">
        <v>195</v>
      </c>
      <c r="P240">
        <f t="shared" si="85"/>
        <v>7.4728236765755929</v>
      </c>
      <c r="Q240">
        <f t="shared" si="86"/>
        <v>-9.3561659108481646E-2</v>
      </c>
      <c r="R240">
        <f t="shared" si="86"/>
        <v>-0.20314343975883933</v>
      </c>
      <c r="AT240" t="str">
        <f t="shared" si="95"/>
        <v>D18</v>
      </c>
      <c r="AU240" t="s">
        <v>252</v>
      </c>
      <c r="AV240">
        <v>6570.3957262862004</v>
      </c>
      <c r="AW240">
        <v>2.8589E-2</v>
      </c>
      <c r="AX240">
        <v>-0.15823400000000001</v>
      </c>
      <c r="AY240">
        <v>0.26129999999999998</v>
      </c>
      <c r="BB240" t="str">
        <f t="shared" si="96"/>
        <v>D18</v>
      </c>
      <c r="BC240" t="s">
        <v>252</v>
      </c>
      <c r="BD240">
        <v>6570.3957262862004</v>
      </c>
      <c r="BE240">
        <v>2.8589E-2</v>
      </c>
      <c r="BF240">
        <v>-0.15823400000000001</v>
      </c>
      <c r="BG240">
        <v>0.26129999999999998</v>
      </c>
      <c r="BH240">
        <f t="shared" si="87"/>
        <v>8.790329341976209</v>
      </c>
      <c r="BI240">
        <f t="shared" si="88"/>
        <v>2.94303852849103E-2</v>
      </c>
      <c r="BJ240">
        <f t="shared" si="88"/>
        <v>-0.13661660769758099</v>
      </c>
      <c r="BK240">
        <f t="shared" si="88"/>
        <v>0.35372952484093673</v>
      </c>
    </row>
    <row r="241" spans="2:63" x14ac:dyDescent="0.2">
      <c r="B241" t="s">
        <v>235</v>
      </c>
      <c r="C241" t="s">
        <v>239</v>
      </c>
      <c r="D241">
        <v>2935.1533179716498</v>
      </c>
      <c r="E241">
        <v>-1.7294E-2</v>
      </c>
      <c r="F241">
        <v>-0.17272999999999999</v>
      </c>
      <c r="G241" t="s">
        <v>195</v>
      </c>
      <c r="J241" t="s">
        <v>235</v>
      </c>
      <c r="K241" t="s">
        <v>239</v>
      </c>
      <c r="L241">
        <v>2935.1533179716498</v>
      </c>
      <c r="M241">
        <v>-1.7294E-2</v>
      </c>
      <c r="N241">
        <v>-0.17272999999999999</v>
      </c>
      <c r="O241" t="s">
        <v>195</v>
      </c>
      <c r="P241">
        <f t="shared" si="85"/>
        <v>7.9845149687076118</v>
      </c>
      <c r="Q241">
        <f t="shared" si="86"/>
        <v>-1.7000001965999999E-2</v>
      </c>
      <c r="R241">
        <f t="shared" si="86"/>
        <v>-0.14728880475471762</v>
      </c>
      <c r="AT241" t="str">
        <f t="shared" si="95"/>
        <v>D18</v>
      </c>
      <c r="AU241" t="s">
        <v>254</v>
      </c>
      <c r="AV241">
        <v>8091.9981463171298</v>
      </c>
      <c r="AW241">
        <v>3.8467000000000001E-2</v>
      </c>
      <c r="AX241">
        <v>-0.13501299999999999</v>
      </c>
      <c r="AY241">
        <v>0.233546</v>
      </c>
      <c r="BB241" t="str">
        <f t="shared" si="96"/>
        <v>D18</v>
      </c>
      <c r="BC241" t="s">
        <v>254</v>
      </c>
      <c r="BD241">
        <v>8091.9981463171298</v>
      </c>
      <c r="BE241">
        <v>3.8467000000000001E-2</v>
      </c>
      <c r="BF241">
        <v>-0.13501299999999999</v>
      </c>
      <c r="BG241">
        <v>0.233546</v>
      </c>
      <c r="BH241">
        <f t="shared" si="87"/>
        <v>8.9986309692116251</v>
      </c>
      <c r="BI241">
        <f t="shared" si="88"/>
        <v>4.0005907233553087E-2</v>
      </c>
      <c r="BJ241">
        <f t="shared" si="88"/>
        <v>-0.11895282256678998</v>
      </c>
      <c r="BK241">
        <f t="shared" si="88"/>
        <v>0.30470974122386996</v>
      </c>
    </row>
    <row r="242" spans="2:63" x14ac:dyDescent="0.2">
      <c r="B242" t="s">
        <v>235</v>
      </c>
      <c r="C242" t="s">
        <v>240</v>
      </c>
      <c r="D242">
        <v>3620.40729752882</v>
      </c>
      <c r="E242">
        <v>-9.4050000000000002E-3</v>
      </c>
      <c r="F242">
        <v>-0.42695</v>
      </c>
      <c r="G242" t="s">
        <v>195</v>
      </c>
      <c r="J242" t="s">
        <v>235</v>
      </c>
      <c r="K242" t="s">
        <v>240</v>
      </c>
      <c r="L242">
        <v>3620.40729752882</v>
      </c>
      <c r="M242">
        <v>-9.4050000000000002E-3</v>
      </c>
      <c r="N242">
        <v>-0.42695</v>
      </c>
      <c r="O242" t="s">
        <v>195</v>
      </c>
      <c r="P242">
        <f t="shared" si="85"/>
        <v>8.1943418116201983</v>
      </c>
      <c r="Q242">
        <f t="shared" si="86"/>
        <v>-9.3173701338907563E-3</v>
      </c>
      <c r="R242">
        <f t="shared" si="86"/>
        <v>-0.29920459721784226</v>
      </c>
      <c r="AT242" t="str">
        <f t="shared" si="95"/>
        <v>D18</v>
      </c>
      <c r="AU242" t="s">
        <v>255</v>
      </c>
      <c r="AV242">
        <v>106963.322709235</v>
      </c>
      <c r="AW242">
        <v>-6.5626000000000004E-2</v>
      </c>
      <c r="AX242">
        <v>-0.18973599999999999</v>
      </c>
      <c r="AY242">
        <v>9.5238000000000003E-2</v>
      </c>
      <c r="BB242" t="str">
        <f t="shared" si="96"/>
        <v>D18</v>
      </c>
      <c r="BC242" t="s">
        <v>255</v>
      </c>
      <c r="BD242">
        <v>106963.322709235</v>
      </c>
      <c r="BE242">
        <v>-6.5626000000000004E-2</v>
      </c>
      <c r="BF242">
        <v>-0.18973599999999999</v>
      </c>
      <c r="BG242">
        <v>9.5238000000000003E-2</v>
      </c>
      <c r="BH242">
        <f t="shared" si="87"/>
        <v>11.580241276263727</v>
      </c>
      <c r="BI242">
        <f t="shared" si="88"/>
        <v>-6.15844583371652E-2</v>
      </c>
      <c r="BJ242">
        <f t="shared" si="88"/>
        <v>-0.15947739666615116</v>
      </c>
      <c r="BK242">
        <f t="shared" si="88"/>
        <v>0.10526304155125879</v>
      </c>
    </row>
    <row r="243" spans="2:63" x14ac:dyDescent="0.2">
      <c r="B243" t="s">
        <v>235</v>
      </c>
      <c r="C243" t="s">
        <v>241</v>
      </c>
      <c r="D243">
        <v>3672.8694504433402</v>
      </c>
      <c r="E243">
        <v>5.8792999999999998E-2</v>
      </c>
      <c r="F243">
        <v>-0.279972</v>
      </c>
      <c r="G243" t="s">
        <v>195</v>
      </c>
      <c r="J243" t="s">
        <v>235</v>
      </c>
      <c r="K243" t="s">
        <v>241</v>
      </c>
      <c r="L243">
        <v>3672.8694504433402</v>
      </c>
      <c r="M243">
        <v>5.8792999999999998E-2</v>
      </c>
      <c r="N243">
        <v>-0.279972</v>
      </c>
      <c r="O243" t="s">
        <v>195</v>
      </c>
      <c r="P243">
        <f t="shared" si="85"/>
        <v>8.2087285021559655</v>
      </c>
      <c r="Q243">
        <f t="shared" si="86"/>
        <v>6.2465536274167101E-2</v>
      </c>
      <c r="R243">
        <f t="shared" si="86"/>
        <v>-0.21873290978240151</v>
      </c>
      <c r="AT243" t="str">
        <f t="shared" si="95"/>
        <v>D18</v>
      </c>
      <c r="AU243" t="s">
        <v>256</v>
      </c>
      <c r="AV243">
        <v>106550.823652377</v>
      </c>
      <c r="AW243">
        <v>3.725E-3</v>
      </c>
      <c r="AX243">
        <v>-4.8642999999999999E-2</v>
      </c>
      <c r="AY243">
        <v>5.4128000000000003E-2</v>
      </c>
      <c r="BB243" t="str">
        <f t="shared" si="96"/>
        <v>D18</v>
      </c>
      <c r="BC243" t="s">
        <v>256</v>
      </c>
      <c r="BD243">
        <v>106550.823652377</v>
      </c>
      <c r="BE243">
        <v>3.725E-3</v>
      </c>
      <c r="BF243">
        <v>-4.8642999999999999E-2</v>
      </c>
      <c r="BG243">
        <v>5.4128000000000003E-2</v>
      </c>
      <c r="BH243">
        <f t="shared" si="87"/>
        <v>11.576377367692821</v>
      </c>
      <c r="BI243">
        <f t="shared" si="88"/>
        <v>3.7389275049559607E-3</v>
      </c>
      <c r="BJ243">
        <f t="shared" si="88"/>
        <v>-4.6386615845430711E-2</v>
      </c>
      <c r="BK243">
        <f t="shared" si="88"/>
        <v>5.7225501970668335E-2</v>
      </c>
    </row>
    <row r="244" spans="2:63" x14ac:dyDescent="0.2">
      <c r="B244" t="s">
        <v>235</v>
      </c>
      <c r="C244" t="s">
        <v>242</v>
      </c>
      <c r="D244">
        <v>61178.141603026801</v>
      </c>
      <c r="E244">
        <v>-3.4870999999999999E-2</v>
      </c>
      <c r="F244">
        <v>-0.40957199999999999</v>
      </c>
      <c r="G244" t="s">
        <v>195</v>
      </c>
      <c r="J244" t="s">
        <v>235</v>
      </c>
      <c r="K244" t="s">
        <v>242</v>
      </c>
      <c r="L244">
        <v>61178.141603026801</v>
      </c>
      <c r="M244">
        <v>-3.4870999999999999E-2</v>
      </c>
      <c r="N244">
        <v>-0.40957199999999999</v>
      </c>
      <c r="O244" t="s">
        <v>195</v>
      </c>
      <c r="P244">
        <f t="shared" si="85"/>
        <v>11.021545241353161</v>
      </c>
      <c r="Q244">
        <f t="shared" si="86"/>
        <v>-3.3695987229326166E-2</v>
      </c>
      <c r="R244">
        <f t="shared" si="86"/>
        <v>-0.29056479555496278</v>
      </c>
      <c r="AT244" t="str">
        <f t="shared" si="95"/>
        <v>D18</v>
      </c>
      <c r="AU244" t="s">
        <v>257</v>
      </c>
      <c r="AV244">
        <v>106109.731730883</v>
      </c>
      <c r="AW244">
        <v>0.118588</v>
      </c>
      <c r="AX244">
        <v>-1.2285000000000001E-2</v>
      </c>
      <c r="AY244">
        <v>0.26341399999999998</v>
      </c>
      <c r="BB244" t="str">
        <f t="shared" si="96"/>
        <v>D18</v>
      </c>
      <c r="BC244" t="s">
        <v>257</v>
      </c>
      <c r="BD244">
        <v>106109.731730883</v>
      </c>
      <c r="BE244">
        <v>0.118588</v>
      </c>
      <c r="BF244">
        <v>-1.2285000000000001E-2</v>
      </c>
      <c r="BG244">
        <v>0.26341399999999998</v>
      </c>
      <c r="BH244">
        <f t="shared" si="87"/>
        <v>11.572229042647335</v>
      </c>
      <c r="BI244">
        <f t="shared" si="88"/>
        <v>0.13454321021270416</v>
      </c>
      <c r="BJ244">
        <f t="shared" si="88"/>
        <v>-1.2135910341455221E-2</v>
      </c>
      <c r="BK244">
        <f t="shared" si="88"/>
        <v>0.35761472523235577</v>
      </c>
    </row>
    <row r="245" spans="2:63" x14ac:dyDescent="0.2">
      <c r="B245" t="s">
        <v>235</v>
      </c>
      <c r="C245" t="s">
        <v>243</v>
      </c>
      <c r="D245">
        <v>61893.120175024203</v>
      </c>
      <c r="E245">
        <v>7.5522000000000006E-2</v>
      </c>
      <c r="F245">
        <v>-6.0020999999999998E-2</v>
      </c>
      <c r="G245" t="s">
        <v>195</v>
      </c>
      <c r="J245" t="s">
        <v>235</v>
      </c>
      <c r="K245" t="s">
        <v>243</v>
      </c>
      <c r="L245">
        <v>61893.120175024203</v>
      </c>
      <c r="M245">
        <v>7.5522000000000006E-2</v>
      </c>
      <c r="N245">
        <v>-6.0020999999999998E-2</v>
      </c>
      <c r="O245" t="s">
        <v>195</v>
      </c>
      <c r="P245">
        <f t="shared" si="85"/>
        <v>11.033164308311939</v>
      </c>
      <c r="Q245">
        <f t="shared" si="86"/>
        <v>8.1691505909280704E-2</v>
      </c>
      <c r="R245">
        <f t="shared" si="86"/>
        <v>-5.6622463139881181E-2</v>
      </c>
      <c r="AT245" t="str">
        <f t="shared" si="95"/>
        <v>D18</v>
      </c>
      <c r="AU245" t="s">
        <v>259</v>
      </c>
      <c r="AV245">
        <v>105232.43289024501</v>
      </c>
      <c r="AW245">
        <v>-3.6946E-2</v>
      </c>
      <c r="AX245">
        <v>-0.11418</v>
      </c>
      <c r="AY245">
        <v>2.4958999999999999E-2</v>
      </c>
      <c r="BB245" t="str">
        <f t="shared" si="96"/>
        <v>D18</v>
      </c>
      <c r="BC245" t="s">
        <v>259</v>
      </c>
      <c r="BD245">
        <v>105232.43289024501</v>
      </c>
      <c r="BE245">
        <v>-3.6946E-2</v>
      </c>
      <c r="BF245">
        <v>-0.11418</v>
      </c>
      <c r="BG245">
        <v>2.4958999999999999E-2</v>
      </c>
      <c r="BH245">
        <f t="shared" si="87"/>
        <v>11.563926829207647</v>
      </c>
      <c r="BI245">
        <f t="shared" si="88"/>
        <v>-3.562962777232373E-2</v>
      </c>
      <c r="BJ245">
        <f t="shared" si="88"/>
        <v>-0.10247895313145094</v>
      </c>
      <c r="BK245">
        <f t="shared" si="88"/>
        <v>2.5597897934548391E-2</v>
      </c>
    </row>
    <row r="246" spans="2:63" x14ac:dyDescent="0.2">
      <c r="B246" t="s">
        <v>235</v>
      </c>
      <c r="C246" t="s">
        <v>244</v>
      </c>
      <c r="D246">
        <v>62154.749303653298</v>
      </c>
      <c r="E246">
        <v>-2.9304E-2</v>
      </c>
      <c r="F246">
        <v>-0.28850799999999999</v>
      </c>
      <c r="G246" t="s">
        <v>195</v>
      </c>
      <c r="J246" t="s">
        <v>235</v>
      </c>
      <c r="K246" t="s">
        <v>244</v>
      </c>
      <c r="L246">
        <v>62154.749303653298</v>
      </c>
      <c r="M246">
        <v>-2.9304E-2</v>
      </c>
      <c r="N246">
        <v>-0.28850799999999999</v>
      </c>
      <c r="O246" t="s">
        <v>195</v>
      </c>
      <c r="P246">
        <f t="shared" si="85"/>
        <v>11.037382510811733</v>
      </c>
      <c r="Q246">
        <f t="shared" si="86"/>
        <v>-2.8469723230454755E-2</v>
      </c>
      <c r="R246">
        <f t="shared" si="86"/>
        <v>-0.22390858263976629</v>
      </c>
      <c r="AT246" t="str">
        <f t="shared" si="95"/>
        <v>D18</v>
      </c>
      <c r="AU246" t="s">
        <v>260</v>
      </c>
      <c r="AV246">
        <v>104351.206418517</v>
      </c>
      <c r="AW246">
        <v>4.9542999999999997E-2</v>
      </c>
      <c r="AX246">
        <v>-7.0857000000000003E-2</v>
      </c>
      <c r="AY246">
        <v>0.167938</v>
      </c>
      <c r="BB246" t="str">
        <f t="shared" si="96"/>
        <v>D18</v>
      </c>
      <c r="BC246" t="s">
        <v>260</v>
      </c>
      <c r="BD246">
        <v>104351.206418517</v>
      </c>
      <c r="BE246">
        <v>4.9542999999999997E-2</v>
      </c>
      <c r="BF246">
        <v>-7.0857000000000003E-2</v>
      </c>
      <c r="BG246">
        <v>0.167938</v>
      </c>
      <c r="BH246">
        <f t="shared" si="87"/>
        <v>11.555517473708443</v>
      </c>
      <c r="BI246">
        <f t="shared" si="88"/>
        <v>5.2125451230302891E-2</v>
      </c>
      <c r="BJ246">
        <f t="shared" si="88"/>
        <v>-6.6168498688433663E-2</v>
      </c>
      <c r="BK246">
        <f t="shared" si="88"/>
        <v>0.20183351721386147</v>
      </c>
    </row>
    <row r="247" spans="2:63" x14ac:dyDescent="0.2">
      <c r="B247" t="s">
        <v>235</v>
      </c>
      <c r="C247" t="s">
        <v>245</v>
      </c>
      <c r="D247">
        <v>62529.6004944858</v>
      </c>
      <c r="E247">
        <v>0.59908700000000004</v>
      </c>
      <c r="F247">
        <v>0.59908700000000004</v>
      </c>
      <c r="G247" t="s">
        <v>195</v>
      </c>
      <c r="J247" t="s">
        <v>235</v>
      </c>
      <c r="K247" t="s">
        <v>245</v>
      </c>
      <c r="L247">
        <v>62529.6004944858</v>
      </c>
      <c r="M247">
        <v>0.59908700000000004</v>
      </c>
      <c r="N247">
        <v>0.59908700000000004</v>
      </c>
      <c r="O247" t="s">
        <v>195</v>
      </c>
      <c r="P247">
        <f t="shared" si="85"/>
        <v>11.043395331519436</v>
      </c>
      <c r="Q247">
        <f t="shared" si="86"/>
        <v>1.494306744854869</v>
      </c>
      <c r="R247">
        <f t="shared" si="86"/>
        <v>1.494306744854869</v>
      </c>
      <c r="AT247" t="s">
        <v>246</v>
      </c>
      <c r="AU247" t="s">
        <v>247</v>
      </c>
      <c r="AV247">
        <v>894.25276068905703</v>
      </c>
      <c r="AW247">
        <v>7.3728000000000002E-2</v>
      </c>
      <c r="AX247">
        <v>-3.9456999999999999E-2</v>
      </c>
      <c r="AY247">
        <v>0.19137599999999999</v>
      </c>
      <c r="BB247" t="s">
        <v>246</v>
      </c>
      <c r="BC247" t="s">
        <v>247</v>
      </c>
      <c r="BD247">
        <v>894.25276068905703</v>
      </c>
      <c r="BE247">
        <v>7.3728000000000002E-2</v>
      </c>
      <c r="BF247">
        <v>-3.9456999999999999E-2</v>
      </c>
      <c r="BG247">
        <v>0.19137599999999999</v>
      </c>
      <c r="BH247">
        <f t="shared" si="87"/>
        <v>6.7959884652901428</v>
      </c>
      <c r="BI247">
        <f t="shared" si="88"/>
        <v>7.9596490015891669E-2</v>
      </c>
      <c r="BJ247">
        <f t="shared" si="88"/>
        <v>-3.7959242181254245E-2</v>
      </c>
      <c r="BK247">
        <f t="shared" si="88"/>
        <v>0.23666871129226932</v>
      </c>
    </row>
    <row r="248" spans="2:63" x14ac:dyDescent="0.2">
      <c r="B248" t="s">
        <v>235</v>
      </c>
      <c r="C248" t="s">
        <v>246</v>
      </c>
      <c r="D248">
        <v>62681.290645614397</v>
      </c>
      <c r="E248">
        <v>-1.2794E-2</v>
      </c>
      <c r="F248">
        <v>-0.16866200000000001</v>
      </c>
      <c r="G248" t="s">
        <v>195</v>
      </c>
      <c r="J248" t="s">
        <v>235</v>
      </c>
      <c r="K248" t="s">
        <v>246</v>
      </c>
      <c r="L248">
        <v>62681.290645614397</v>
      </c>
      <c r="M248">
        <v>-1.2794E-2</v>
      </c>
      <c r="N248">
        <v>-0.16866200000000001</v>
      </c>
      <c r="O248" t="s">
        <v>195</v>
      </c>
      <c r="P248">
        <f t="shared" si="85"/>
        <v>11.045818287285636</v>
      </c>
      <c r="Q248">
        <f t="shared" si="86"/>
        <v>-1.2632381313475397E-2</v>
      </c>
      <c r="R248">
        <f t="shared" si="86"/>
        <v>-0.14432059911248932</v>
      </c>
      <c r="AT248" t="str">
        <f t="shared" ref="AT248:AT256" si="97">AT247</f>
        <v>D20</v>
      </c>
      <c r="AU248" t="s">
        <v>250</v>
      </c>
      <c r="AV248">
        <v>4763.5836299995799</v>
      </c>
      <c r="AW248">
        <v>0.17772199999999999</v>
      </c>
      <c r="AX248">
        <v>-6.4727000000000007E-2</v>
      </c>
      <c r="AY248">
        <v>0.41075600000000001</v>
      </c>
      <c r="BB248" t="str">
        <f t="shared" ref="BB248:BB256" si="98">BB247</f>
        <v>D20</v>
      </c>
      <c r="BC248" t="s">
        <v>250</v>
      </c>
      <c r="BD248">
        <v>4763.5836299995799</v>
      </c>
      <c r="BE248">
        <v>0.17772199999999999</v>
      </c>
      <c r="BF248">
        <v>-6.4727000000000007E-2</v>
      </c>
      <c r="BG248">
        <v>0.41075600000000001</v>
      </c>
      <c r="BH248">
        <f t="shared" si="87"/>
        <v>8.4687555274112327</v>
      </c>
      <c r="BI248">
        <f t="shared" si="88"/>
        <v>0.21613371633437836</v>
      </c>
      <c r="BJ248">
        <f t="shared" si="88"/>
        <v>-6.079210915098425E-2</v>
      </c>
      <c r="BK248">
        <f t="shared" si="88"/>
        <v>0.6970898303589006</v>
      </c>
    </row>
    <row r="249" spans="2:63" x14ac:dyDescent="0.2">
      <c r="B249" t="s">
        <v>235</v>
      </c>
      <c r="C249" t="s">
        <v>247</v>
      </c>
      <c r="D249">
        <v>63392.167473592497</v>
      </c>
      <c r="E249">
        <v>4.0981999999999998E-2</v>
      </c>
      <c r="F249">
        <v>-8.1443000000000002E-2</v>
      </c>
      <c r="G249" t="s">
        <v>195</v>
      </c>
      <c r="J249" t="s">
        <v>235</v>
      </c>
      <c r="K249" t="s">
        <v>247</v>
      </c>
      <c r="L249">
        <v>63392.167473592497</v>
      </c>
      <c r="M249">
        <v>4.0981999999999998E-2</v>
      </c>
      <c r="N249">
        <v>-8.1443000000000002E-2</v>
      </c>
      <c r="O249" t="s">
        <v>195</v>
      </c>
      <c r="P249">
        <f t="shared" si="85"/>
        <v>11.05709559136746</v>
      </c>
      <c r="Q249">
        <f t="shared" si="86"/>
        <v>4.2733295933965784E-2</v>
      </c>
      <c r="R249">
        <f t="shared" si="86"/>
        <v>-7.5309563240966007E-2</v>
      </c>
      <c r="AT249" t="str">
        <f t="shared" si="97"/>
        <v>D20</v>
      </c>
      <c r="AU249" t="s">
        <v>251</v>
      </c>
      <c r="AV249">
        <v>5202.3199632471596</v>
      </c>
      <c r="AW249">
        <v>-5.5909999999999996E-3</v>
      </c>
      <c r="AX249">
        <v>-0.11983199999999999</v>
      </c>
      <c r="AY249">
        <v>8.6562E-2</v>
      </c>
      <c r="BB249" t="str">
        <f t="shared" si="98"/>
        <v>D20</v>
      </c>
      <c r="BC249" t="s">
        <v>251</v>
      </c>
      <c r="BD249">
        <v>5202.3199632471596</v>
      </c>
      <c r="BE249">
        <v>-5.5909999999999996E-3</v>
      </c>
      <c r="BF249">
        <v>-0.11983199999999999</v>
      </c>
      <c r="BG249">
        <v>8.6562E-2</v>
      </c>
      <c r="BH249">
        <f t="shared" si="87"/>
        <v>8.5568599518539354</v>
      </c>
      <c r="BI249">
        <f t="shared" si="88"/>
        <v>-5.5599145179302525E-3</v>
      </c>
      <c r="BJ249">
        <f t="shared" si="88"/>
        <v>-0.10700890847912901</v>
      </c>
      <c r="BK249">
        <f t="shared" si="88"/>
        <v>9.4765052472088968E-2</v>
      </c>
    </row>
    <row r="250" spans="2:63" x14ac:dyDescent="0.2">
      <c r="B250" t="s">
        <v>235</v>
      </c>
      <c r="C250" t="s">
        <v>248</v>
      </c>
      <c r="D250">
        <v>65412.021746770602</v>
      </c>
      <c r="E250">
        <v>-2.447E-3</v>
      </c>
      <c r="F250">
        <v>-0.351854</v>
      </c>
      <c r="G250" t="s">
        <v>195</v>
      </c>
      <c r="J250" t="s">
        <v>235</v>
      </c>
      <c r="K250" t="s">
        <v>248</v>
      </c>
      <c r="L250">
        <v>65412.021746770602</v>
      </c>
      <c r="M250">
        <v>-2.447E-3</v>
      </c>
      <c r="N250">
        <v>-0.351854</v>
      </c>
      <c r="O250" t="s">
        <v>195</v>
      </c>
      <c r="P250">
        <f t="shared" si="85"/>
        <v>11.088461339310653</v>
      </c>
      <c r="Q250">
        <f t="shared" si="86"/>
        <v>-2.4410268074022863E-3</v>
      </c>
      <c r="R250">
        <f t="shared" si="86"/>
        <v>-0.26027514805592916</v>
      </c>
      <c r="AT250" t="str">
        <f t="shared" si="97"/>
        <v>D20</v>
      </c>
      <c r="AU250" t="s">
        <v>252</v>
      </c>
      <c r="AV250">
        <v>5657.8872381835199</v>
      </c>
      <c r="AW250">
        <v>7.1263999999999994E-2</v>
      </c>
      <c r="AX250">
        <v>-6.5486000000000003E-2</v>
      </c>
      <c r="AY250">
        <v>0.14862500000000001</v>
      </c>
      <c r="BB250" t="str">
        <f t="shared" si="98"/>
        <v>D20</v>
      </c>
      <c r="BC250" t="s">
        <v>252</v>
      </c>
      <c r="BD250">
        <v>5657.8872381835199</v>
      </c>
      <c r="BE250">
        <v>7.1263999999999994E-2</v>
      </c>
      <c r="BF250">
        <v>-6.5486000000000003E-2</v>
      </c>
      <c r="BG250">
        <v>0.14862500000000001</v>
      </c>
      <c r="BH250">
        <f t="shared" si="87"/>
        <v>8.640805822038228</v>
      </c>
      <c r="BI250">
        <f t="shared" si="88"/>
        <v>7.6732246838714116E-2</v>
      </c>
      <c r="BJ250">
        <f t="shared" si="88"/>
        <v>-6.1461154815736677E-2</v>
      </c>
      <c r="BK250">
        <f t="shared" si="88"/>
        <v>0.17457054764351784</v>
      </c>
    </row>
    <row r="251" spans="2:63" x14ac:dyDescent="0.2">
      <c r="B251" t="s">
        <v>235</v>
      </c>
      <c r="C251" t="s">
        <v>249</v>
      </c>
      <c r="D251">
        <v>65734.214994932394</v>
      </c>
      <c r="E251">
        <v>-0.13352800000000001</v>
      </c>
      <c r="F251">
        <v>-0.61775800000000003</v>
      </c>
      <c r="G251" t="s">
        <v>195</v>
      </c>
      <c r="J251" t="s">
        <v>235</v>
      </c>
      <c r="K251" t="s">
        <v>249</v>
      </c>
      <c r="L251">
        <v>65734.214994932394</v>
      </c>
      <c r="M251">
        <v>-0.13352800000000001</v>
      </c>
      <c r="N251">
        <v>-0.61775800000000003</v>
      </c>
      <c r="O251" t="s">
        <v>195</v>
      </c>
      <c r="P251">
        <f t="shared" si="85"/>
        <v>11.093374845094424</v>
      </c>
      <c r="Q251">
        <f t="shared" si="86"/>
        <v>-0.11779858988926607</v>
      </c>
      <c r="R251">
        <f t="shared" si="86"/>
        <v>-0.38186057494384207</v>
      </c>
      <c r="AT251" t="str">
        <f t="shared" si="97"/>
        <v>D20</v>
      </c>
      <c r="AU251" t="s">
        <v>254</v>
      </c>
      <c r="AV251">
        <v>7257.9767153112298</v>
      </c>
      <c r="AW251">
        <v>-1.619E-3</v>
      </c>
      <c r="AX251">
        <v>-7.5707999999999998E-2</v>
      </c>
      <c r="AY251">
        <v>5.8578999999999999E-2</v>
      </c>
      <c r="BB251" t="str">
        <f t="shared" si="98"/>
        <v>D20</v>
      </c>
      <c r="BC251" t="s">
        <v>254</v>
      </c>
      <c r="BD251">
        <v>7257.9767153112298</v>
      </c>
      <c r="BE251">
        <v>-1.619E-3</v>
      </c>
      <c r="BF251">
        <v>-7.5707999999999998E-2</v>
      </c>
      <c r="BG251">
        <v>5.8578999999999999E-2</v>
      </c>
      <c r="BH251">
        <f t="shared" si="87"/>
        <v>8.8898563796266785</v>
      </c>
      <c r="BI251">
        <f t="shared" si="88"/>
        <v>-1.6163830758002793E-3</v>
      </c>
      <c r="BJ251">
        <f t="shared" si="88"/>
        <v>-7.0379694117734537E-2</v>
      </c>
      <c r="BK251">
        <f t="shared" si="88"/>
        <v>6.2224020921564316E-2</v>
      </c>
    </row>
    <row r="252" spans="2:63" x14ac:dyDescent="0.2">
      <c r="B252" t="s">
        <v>235</v>
      </c>
      <c r="C252" t="s">
        <v>250</v>
      </c>
      <c r="D252">
        <v>67273.271378757796</v>
      </c>
      <c r="E252">
        <v>0.201326</v>
      </c>
      <c r="F252">
        <v>2.0820000000000001E-3</v>
      </c>
      <c r="G252" t="s">
        <v>195</v>
      </c>
      <c r="J252" t="s">
        <v>235</v>
      </c>
      <c r="K252" t="s">
        <v>250</v>
      </c>
      <c r="L252">
        <v>67273.271378757796</v>
      </c>
      <c r="M252">
        <v>0.201326</v>
      </c>
      <c r="N252">
        <v>2.0820000000000001E-3</v>
      </c>
      <c r="O252" t="s">
        <v>195</v>
      </c>
      <c r="P252">
        <f t="shared" si="85"/>
        <v>11.11651828041189</v>
      </c>
      <c r="Q252">
        <f t="shared" si="86"/>
        <v>0.25207531483433793</v>
      </c>
      <c r="R252">
        <f t="shared" si="86"/>
        <v>2.0863437677244023E-3</v>
      </c>
      <c r="AT252" t="str">
        <f t="shared" si="97"/>
        <v>D20</v>
      </c>
      <c r="AU252" t="s">
        <v>255</v>
      </c>
      <c r="AV252">
        <v>107508.788817472</v>
      </c>
      <c r="AW252">
        <v>0.239759</v>
      </c>
      <c r="AX252">
        <v>4.5052000000000002E-2</v>
      </c>
      <c r="AY252">
        <v>0.39145600000000003</v>
      </c>
      <c r="BB252" t="str">
        <f t="shared" si="98"/>
        <v>D20</v>
      </c>
      <c r="BC252" t="s">
        <v>255</v>
      </c>
      <c r="BD252">
        <v>107508.788817472</v>
      </c>
      <c r="BE252">
        <v>0.239759</v>
      </c>
      <c r="BF252">
        <v>4.5052000000000002E-2</v>
      </c>
      <c r="BG252">
        <v>0.39145600000000003</v>
      </c>
      <c r="BH252">
        <f t="shared" si="87"/>
        <v>11.585327879649579</v>
      </c>
      <c r="BI252">
        <f t="shared" si="88"/>
        <v>0.31537236218514919</v>
      </c>
      <c r="BJ252">
        <f t="shared" si="88"/>
        <v>4.7177437933793254E-2</v>
      </c>
      <c r="BK252">
        <f t="shared" si="88"/>
        <v>0.64326655098070151</v>
      </c>
    </row>
    <row r="253" spans="2:63" x14ac:dyDescent="0.2">
      <c r="B253" t="s">
        <v>235</v>
      </c>
      <c r="C253" t="s">
        <v>251</v>
      </c>
      <c r="D253">
        <v>67626.832189597597</v>
      </c>
      <c r="E253">
        <v>3.0040000000000002E-3</v>
      </c>
      <c r="F253">
        <v>-8.2793000000000005E-2</v>
      </c>
      <c r="G253" t="s">
        <v>195</v>
      </c>
      <c r="J253" t="s">
        <v>235</v>
      </c>
      <c r="K253" t="s">
        <v>251</v>
      </c>
      <c r="L253">
        <v>67626.832189597597</v>
      </c>
      <c r="M253">
        <v>3.0040000000000002E-3</v>
      </c>
      <c r="N253">
        <v>-8.2793000000000005E-2</v>
      </c>
      <c r="O253" t="s">
        <v>195</v>
      </c>
      <c r="P253">
        <f t="shared" si="85"/>
        <v>11.121760109158439</v>
      </c>
      <c r="Q253">
        <f t="shared" si="86"/>
        <v>3.0130512058222903E-3</v>
      </c>
      <c r="R253">
        <f t="shared" si="86"/>
        <v>-7.646244480708686E-2</v>
      </c>
      <c r="AT253" t="str">
        <f t="shared" si="97"/>
        <v>D20</v>
      </c>
      <c r="AU253" t="s">
        <v>256</v>
      </c>
      <c r="AV253">
        <v>107097.83180344899</v>
      </c>
      <c r="AW253">
        <v>3.6243999999999998E-2</v>
      </c>
      <c r="AX253">
        <v>-2.0140999999999999E-2</v>
      </c>
      <c r="AY253">
        <v>0.10027700000000001</v>
      </c>
      <c r="BB253" t="str">
        <f t="shared" si="98"/>
        <v>D20</v>
      </c>
      <c r="BC253" t="s">
        <v>256</v>
      </c>
      <c r="BD253">
        <v>107097.83180344899</v>
      </c>
      <c r="BE253">
        <v>3.6243999999999998E-2</v>
      </c>
      <c r="BF253">
        <v>-2.0140999999999999E-2</v>
      </c>
      <c r="BG253">
        <v>0.10027700000000001</v>
      </c>
      <c r="BH253">
        <f t="shared" si="87"/>
        <v>11.581498011631933</v>
      </c>
      <c r="BI253">
        <f t="shared" si="88"/>
        <v>3.760702916505837E-2</v>
      </c>
      <c r="BJ253">
        <f t="shared" si="88"/>
        <v>-1.9743349203688511E-2</v>
      </c>
      <c r="BK253">
        <f t="shared" si="88"/>
        <v>0.11145319170455796</v>
      </c>
    </row>
    <row r="254" spans="2:63" x14ac:dyDescent="0.2">
      <c r="B254" t="s">
        <v>235</v>
      </c>
      <c r="C254" t="s">
        <v>252</v>
      </c>
      <c r="D254">
        <v>67995.535860819495</v>
      </c>
      <c r="E254">
        <v>0.110348</v>
      </c>
      <c r="F254">
        <v>-5.2289000000000002E-2</v>
      </c>
      <c r="G254" t="s">
        <v>195</v>
      </c>
      <c r="J254" t="s">
        <v>235</v>
      </c>
      <c r="K254" t="s">
        <v>252</v>
      </c>
      <c r="L254">
        <v>67995.535860819495</v>
      </c>
      <c r="M254">
        <v>0.110348</v>
      </c>
      <c r="N254">
        <v>-5.2289000000000002E-2</v>
      </c>
      <c r="O254" t="s">
        <v>195</v>
      </c>
      <c r="P254">
        <f t="shared" si="85"/>
        <v>11.127197332897651</v>
      </c>
      <c r="Q254">
        <f t="shared" si="86"/>
        <v>0.12403501593881652</v>
      </c>
      <c r="R254">
        <f t="shared" si="86"/>
        <v>-4.9690721845424592E-2</v>
      </c>
      <c r="AT254" t="str">
        <f t="shared" si="97"/>
        <v>D20</v>
      </c>
      <c r="AU254" t="s">
        <v>257</v>
      </c>
      <c r="AV254">
        <v>106653.092688397</v>
      </c>
      <c r="AW254">
        <v>0.12520999999999999</v>
      </c>
      <c r="AX254">
        <v>6.2544000000000002E-2</v>
      </c>
      <c r="AY254">
        <v>0.18954199999999999</v>
      </c>
      <c r="BB254" t="str">
        <f t="shared" si="98"/>
        <v>D20</v>
      </c>
      <c r="BC254" t="s">
        <v>257</v>
      </c>
      <c r="BD254">
        <v>106653.092688397</v>
      </c>
      <c r="BE254">
        <v>0.12520999999999999</v>
      </c>
      <c r="BF254">
        <v>6.2544000000000002E-2</v>
      </c>
      <c r="BG254">
        <v>0.18954199999999999</v>
      </c>
      <c r="BH254">
        <f t="shared" si="87"/>
        <v>11.577336721963784</v>
      </c>
      <c r="BI254">
        <f t="shared" si="88"/>
        <v>0.14313149441580264</v>
      </c>
      <c r="BJ254">
        <f t="shared" si="88"/>
        <v>6.6716731238586138E-2</v>
      </c>
      <c r="BK254">
        <f t="shared" si="88"/>
        <v>0.23387023140002317</v>
      </c>
    </row>
    <row r="255" spans="2:63" x14ac:dyDescent="0.2">
      <c r="B255" t="s">
        <v>235</v>
      </c>
      <c r="C255" t="s">
        <v>253</v>
      </c>
      <c r="D255">
        <v>68734.184282640606</v>
      </c>
      <c r="E255">
        <v>-0.189438</v>
      </c>
      <c r="F255">
        <v>-0.56970799999999999</v>
      </c>
      <c r="G255" t="s">
        <v>195</v>
      </c>
      <c r="J255" t="s">
        <v>235</v>
      </c>
      <c r="K255" t="s">
        <v>253</v>
      </c>
      <c r="L255">
        <v>68734.184282640606</v>
      </c>
      <c r="M255">
        <v>-0.189438</v>
      </c>
      <c r="N255">
        <v>-0.56970799999999999</v>
      </c>
      <c r="O255" t="s">
        <v>195</v>
      </c>
      <c r="P255">
        <f t="shared" si="85"/>
        <v>11.138001942266039</v>
      </c>
      <c r="Q255">
        <f t="shared" si="86"/>
        <v>-0.15926681340263216</v>
      </c>
      <c r="R255">
        <f t="shared" si="86"/>
        <v>-0.36293883958035511</v>
      </c>
      <c r="AT255" t="str">
        <f t="shared" si="97"/>
        <v>D20</v>
      </c>
      <c r="AU255" t="s">
        <v>259</v>
      </c>
      <c r="AV255">
        <v>105773.41613089701</v>
      </c>
      <c r="AW255">
        <v>0.112551</v>
      </c>
      <c r="AX255">
        <v>-1.7552999999999999E-2</v>
      </c>
      <c r="AY255">
        <v>0.27169100000000002</v>
      </c>
      <c r="BB255" t="str">
        <f t="shared" si="98"/>
        <v>D20</v>
      </c>
      <c r="BC255" t="s">
        <v>259</v>
      </c>
      <c r="BD255">
        <v>105773.41613089701</v>
      </c>
      <c r="BE255">
        <v>0.112551</v>
      </c>
      <c r="BF255">
        <v>-1.7552999999999999E-2</v>
      </c>
      <c r="BG255">
        <v>0.27169100000000002</v>
      </c>
      <c r="BH255">
        <f t="shared" si="87"/>
        <v>11.56905450153049</v>
      </c>
      <c r="BI255">
        <f t="shared" si="88"/>
        <v>0.12682531615901307</v>
      </c>
      <c r="BJ255">
        <f t="shared" si="88"/>
        <v>-1.7250207114518849E-2</v>
      </c>
      <c r="BK255">
        <f t="shared" si="88"/>
        <v>0.37304358452250352</v>
      </c>
    </row>
    <row r="256" spans="2:63" x14ac:dyDescent="0.2">
      <c r="B256" t="s">
        <v>235</v>
      </c>
      <c r="C256" t="s">
        <v>254</v>
      </c>
      <c r="D256">
        <v>69704.555841063906</v>
      </c>
      <c r="E256">
        <v>-1.5214999999999999E-2</v>
      </c>
      <c r="F256">
        <v>-0.26300600000000002</v>
      </c>
      <c r="G256" t="s">
        <v>195</v>
      </c>
      <c r="J256" t="s">
        <v>235</v>
      </c>
      <c r="K256" t="s">
        <v>254</v>
      </c>
      <c r="L256">
        <v>69704.555841063906</v>
      </c>
      <c r="M256">
        <v>-1.5214999999999999E-2</v>
      </c>
      <c r="N256">
        <v>-0.26300600000000002</v>
      </c>
      <c r="O256" t="s">
        <v>195</v>
      </c>
      <c r="P256">
        <f t="shared" si="85"/>
        <v>11.152020958185879</v>
      </c>
      <c r="Q256">
        <f t="shared" si="86"/>
        <v>-1.4986973202720605E-2</v>
      </c>
      <c r="R256">
        <f t="shared" si="86"/>
        <v>-0.20823812396774047</v>
      </c>
      <c r="AT256" t="str">
        <f t="shared" si="97"/>
        <v>D20</v>
      </c>
      <c r="AU256" t="s">
        <v>260</v>
      </c>
      <c r="AV256">
        <v>104892.681465391</v>
      </c>
      <c r="AW256">
        <v>0.118855</v>
      </c>
      <c r="AX256">
        <v>-3.1535000000000001E-2</v>
      </c>
      <c r="AY256">
        <v>0.22116</v>
      </c>
      <c r="BB256" t="str">
        <f t="shared" si="98"/>
        <v>D20</v>
      </c>
      <c r="BC256" t="s">
        <v>260</v>
      </c>
      <c r="BD256">
        <v>104892.681465391</v>
      </c>
      <c r="BE256">
        <v>0.118855</v>
      </c>
      <c r="BF256">
        <v>-3.1535000000000001E-2</v>
      </c>
      <c r="BG256">
        <v>0.22116</v>
      </c>
      <c r="BH256">
        <f t="shared" si="87"/>
        <v>11.560693025176418</v>
      </c>
      <c r="BI256">
        <f t="shared" si="88"/>
        <v>0.13488699362760953</v>
      </c>
      <c r="BJ256">
        <f t="shared" si="88"/>
        <v>-3.0570945241799839E-2</v>
      </c>
      <c r="BK256">
        <f t="shared" si="88"/>
        <v>0.28396076215910843</v>
      </c>
    </row>
    <row r="257" spans="2:63" x14ac:dyDescent="0.2">
      <c r="B257" t="s">
        <v>235</v>
      </c>
      <c r="C257" t="s">
        <v>255</v>
      </c>
      <c r="D257">
        <v>44844.219270715301</v>
      </c>
      <c r="E257">
        <v>0.14432500000000001</v>
      </c>
      <c r="F257">
        <v>-8.9899999999999997E-3</v>
      </c>
      <c r="G257" t="s">
        <v>195</v>
      </c>
      <c r="J257" t="s">
        <v>235</v>
      </c>
      <c r="K257" t="s">
        <v>255</v>
      </c>
      <c r="L257">
        <v>44844.219270715301</v>
      </c>
      <c r="M257">
        <v>0.14432500000000001</v>
      </c>
      <c r="N257">
        <v>-8.9899999999999997E-3</v>
      </c>
      <c r="O257" t="s">
        <v>195</v>
      </c>
      <c r="P257">
        <f t="shared" si="85"/>
        <v>10.710949968894822</v>
      </c>
      <c r="Q257">
        <f t="shared" si="86"/>
        <v>0.16866801063487891</v>
      </c>
      <c r="R257">
        <f t="shared" si="86"/>
        <v>-8.9098999990089092E-3</v>
      </c>
      <c r="AT257" t="s">
        <v>247</v>
      </c>
      <c r="AU257" t="s">
        <v>250</v>
      </c>
      <c r="AV257">
        <v>4293.5706585544804</v>
      </c>
      <c r="AW257">
        <v>0.19039500000000001</v>
      </c>
      <c r="AX257">
        <v>4.3070000000000001E-3</v>
      </c>
      <c r="AY257">
        <v>0.39087</v>
      </c>
      <c r="BB257" t="s">
        <v>247</v>
      </c>
      <c r="BC257" t="s">
        <v>250</v>
      </c>
      <c r="BD257">
        <v>4293.5706585544804</v>
      </c>
      <c r="BE257">
        <v>0.19039500000000001</v>
      </c>
      <c r="BF257">
        <v>4.3070000000000001E-3</v>
      </c>
      <c r="BG257">
        <v>0.39087</v>
      </c>
      <c r="BH257">
        <f t="shared" si="87"/>
        <v>8.3648739870761055</v>
      </c>
      <c r="BI257">
        <f t="shared" si="88"/>
        <v>0.23517023733796111</v>
      </c>
      <c r="BJ257">
        <f t="shared" si="88"/>
        <v>4.3256304905226811E-3</v>
      </c>
      <c r="BK257">
        <f t="shared" si="88"/>
        <v>0.64168568285915983</v>
      </c>
    </row>
    <row r="258" spans="2:63" x14ac:dyDescent="0.2">
      <c r="B258" t="s">
        <v>235</v>
      </c>
      <c r="C258" t="s">
        <v>256</v>
      </c>
      <c r="D258">
        <v>44436.958154221102</v>
      </c>
      <c r="E258">
        <v>2.563E-2</v>
      </c>
      <c r="F258">
        <v>-4.4558E-2</v>
      </c>
      <c r="G258" t="s">
        <v>195</v>
      </c>
      <c r="J258" t="s">
        <v>235</v>
      </c>
      <c r="K258" t="s">
        <v>256</v>
      </c>
      <c r="L258">
        <v>44436.958154221102</v>
      </c>
      <c r="M258">
        <v>2.563E-2</v>
      </c>
      <c r="N258">
        <v>-4.4558E-2</v>
      </c>
      <c r="O258" t="s">
        <v>195</v>
      </c>
      <c r="P258">
        <f t="shared" si="85"/>
        <v>10.701826793036007</v>
      </c>
      <c r="Q258">
        <f t="shared" si="86"/>
        <v>2.6304176031692272E-2</v>
      </c>
      <c r="R258">
        <f t="shared" si="86"/>
        <v>-4.265727704923996E-2</v>
      </c>
      <c r="AT258" t="str">
        <f t="shared" ref="AT258:AT265" si="99">AT257</f>
        <v>D21</v>
      </c>
      <c r="AU258" t="s">
        <v>251</v>
      </c>
      <c r="AV258">
        <v>4765.9862567993196</v>
      </c>
      <c r="AW258">
        <v>-4.2167999999999997E-2</v>
      </c>
      <c r="AX258">
        <v>-0.108296</v>
      </c>
      <c r="AY258">
        <v>1.1235E-2</v>
      </c>
      <c r="BB258" t="str">
        <f t="shared" ref="BB258:BB265" si="100">BB257</f>
        <v>D21</v>
      </c>
      <c r="BC258" t="s">
        <v>251</v>
      </c>
      <c r="BD258">
        <v>4765.9862567993196</v>
      </c>
      <c r="BE258">
        <v>-4.2167999999999997E-2</v>
      </c>
      <c r="BF258">
        <v>-0.108296</v>
      </c>
      <c r="BG258">
        <v>1.1235E-2</v>
      </c>
      <c r="BH258">
        <f t="shared" si="87"/>
        <v>8.4692597740622766</v>
      </c>
      <c r="BI258">
        <f t="shared" si="88"/>
        <v>-4.0461806541747587E-2</v>
      </c>
      <c r="BJ258">
        <f t="shared" si="88"/>
        <v>-9.7713968109602492E-2</v>
      </c>
      <c r="BK258">
        <f t="shared" si="88"/>
        <v>1.1362659479249367E-2</v>
      </c>
    </row>
    <row r="259" spans="2:63" x14ac:dyDescent="0.2">
      <c r="B259" t="s">
        <v>235</v>
      </c>
      <c r="C259" t="s">
        <v>257</v>
      </c>
      <c r="D259">
        <v>43984.456947881001</v>
      </c>
      <c r="E259">
        <v>-2.0591000000000002E-2</v>
      </c>
      <c r="F259">
        <v>-8.4943000000000005E-2</v>
      </c>
      <c r="G259" t="s">
        <v>195</v>
      </c>
      <c r="J259" t="s">
        <v>235</v>
      </c>
      <c r="K259" t="s">
        <v>257</v>
      </c>
      <c r="L259">
        <v>43984.456947881001</v>
      </c>
      <c r="M259">
        <v>-2.0591000000000002E-2</v>
      </c>
      <c r="N259">
        <v>-8.4943000000000005E-2</v>
      </c>
      <c r="O259" t="s">
        <v>195</v>
      </c>
      <c r="P259">
        <f t="shared" ref="P259:P322" si="101">LN(L259)</f>
        <v>10.691591599307978</v>
      </c>
      <c r="Q259">
        <f t="shared" ref="Q259:R314" si="102">IF(M259="NA","",M259/(1-M259))</f>
        <v>-2.0175564942273645E-2</v>
      </c>
      <c r="R259">
        <f t="shared" si="102"/>
        <v>-7.8292592329735303E-2</v>
      </c>
      <c r="AT259" t="str">
        <f t="shared" si="99"/>
        <v>D21</v>
      </c>
      <c r="AU259" t="s">
        <v>252</v>
      </c>
      <c r="AV259">
        <v>5246.90384893796</v>
      </c>
      <c r="AW259">
        <v>9.2732999999999996E-2</v>
      </c>
      <c r="AX259">
        <v>-9.7998000000000002E-2</v>
      </c>
      <c r="AY259">
        <v>0.24828900000000001</v>
      </c>
      <c r="BB259" t="str">
        <f t="shared" si="100"/>
        <v>D21</v>
      </c>
      <c r="BC259" t="s">
        <v>252</v>
      </c>
      <c r="BD259">
        <v>5246.90384893796</v>
      </c>
      <c r="BE259">
        <v>9.2732999999999996E-2</v>
      </c>
      <c r="BF259">
        <v>-9.7998000000000002E-2</v>
      </c>
      <c r="BG259">
        <v>0.24828900000000001</v>
      </c>
      <c r="BH259">
        <f t="shared" ref="BH259:BH301" si="103">LN(BD259)</f>
        <v>8.5653934385593953</v>
      </c>
      <c r="BI259">
        <f t="shared" ref="BI259:BK301" si="104">IF(BE259="NA","",BE259/(1-BE259))</f>
        <v>0.10221136666493987</v>
      </c>
      <c r="BJ259">
        <f t="shared" si="104"/>
        <v>-8.925152869130909E-2</v>
      </c>
      <c r="BK259">
        <f t="shared" si="104"/>
        <v>0.33029847906974891</v>
      </c>
    </row>
    <row r="260" spans="2:63" x14ac:dyDescent="0.2">
      <c r="B260" t="s">
        <v>235</v>
      </c>
      <c r="C260" t="s">
        <v>258</v>
      </c>
      <c r="D260">
        <v>43555.396737947398</v>
      </c>
      <c r="E260">
        <v>-0.11928999999999999</v>
      </c>
      <c r="F260">
        <v>-0.22600999999999999</v>
      </c>
      <c r="G260" t="s">
        <v>195</v>
      </c>
      <c r="J260" t="s">
        <v>235</v>
      </c>
      <c r="K260" t="s">
        <v>258</v>
      </c>
      <c r="L260">
        <v>43555.396737947398</v>
      </c>
      <c r="M260">
        <v>-0.11928999999999999</v>
      </c>
      <c r="N260">
        <v>-0.22600999999999999</v>
      </c>
      <c r="O260" t="s">
        <v>195</v>
      </c>
      <c r="P260">
        <f t="shared" si="101"/>
        <v>10.681788895107097</v>
      </c>
      <c r="Q260">
        <f t="shared" si="102"/>
        <v>-0.10657649045376981</v>
      </c>
      <c r="R260">
        <f t="shared" si="102"/>
        <v>-0.18434596781429188</v>
      </c>
      <c r="AT260" t="str">
        <f t="shared" si="99"/>
        <v>D21</v>
      </c>
      <c r="AU260" t="s">
        <v>254</v>
      </c>
      <c r="AV260">
        <v>6757.95664383843</v>
      </c>
      <c r="AW260">
        <v>7.8939999999999996E-2</v>
      </c>
      <c r="AX260">
        <v>1.2271000000000001E-2</v>
      </c>
      <c r="AY260">
        <v>0.16758500000000001</v>
      </c>
      <c r="BB260" t="str">
        <f t="shared" si="100"/>
        <v>D21</v>
      </c>
      <c r="BC260" t="s">
        <v>254</v>
      </c>
      <c r="BD260">
        <v>6757.95664383843</v>
      </c>
      <c r="BE260">
        <v>7.8939999999999996E-2</v>
      </c>
      <c r="BF260">
        <v>1.2271000000000001E-2</v>
      </c>
      <c r="BG260">
        <v>0.16758500000000001</v>
      </c>
      <c r="BH260">
        <f t="shared" si="103"/>
        <v>8.8184758517222015</v>
      </c>
      <c r="BI260">
        <f t="shared" si="104"/>
        <v>8.5705600069485161E-2</v>
      </c>
      <c r="BJ260">
        <f t="shared" si="104"/>
        <v>1.2423448132028118E-2</v>
      </c>
      <c r="BK260">
        <f t="shared" si="104"/>
        <v>0.20132385889249954</v>
      </c>
    </row>
    <row r="261" spans="2:63" x14ac:dyDescent="0.2">
      <c r="B261" t="s">
        <v>235</v>
      </c>
      <c r="C261" t="s">
        <v>259</v>
      </c>
      <c r="D261">
        <v>43100.8160595597</v>
      </c>
      <c r="E261">
        <v>1.8015E-2</v>
      </c>
      <c r="F261">
        <v>-0.14496600000000001</v>
      </c>
      <c r="G261" t="s">
        <v>195</v>
      </c>
      <c r="J261" t="s">
        <v>235</v>
      </c>
      <c r="K261" t="s">
        <v>259</v>
      </c>
      <c r="L261">
        <v>43100.8160595597</v>
      </c>
      <c r="M261">
        <v>1.8015E-2</v>
      </c>
      <c r="N261">
        <v>-0.14496600000000001</v>
      </c>
      <c r="O261" t="s">
        <v>195</v>
      </c>
      <c r="P261">
        <f t="shared" si="101"/>
        <v>10.671297210009104</v>
      </c>
      <c r="Q261">
        <f t="shared" si="102"/>
        <v>1.8345494075775088E-2</v>
      </c>
      <c r="R261">
        <f t="shared" si="102"/>
        <v>-0.12661161990836411</v>
      </c>
      <c r="AT261" t="str">
        <f t="shared" si="99"/>
        <v>D21</v>
      </c>
      <c r="AU261" t="s">
        <v>255</v>
      </c>
      <c r="AV261">
        <v>108210.529640141</v>
      </c>
      <c r="AW261">
        <v>3.0761E-2</v>
      </c>
      <c r="AX261">
        <v>-8.4147E-2</v>
      </c>
      <c r="AY261">
        <v>0.18476000000000001</v>
      </c>
      <c r="BB261" t="str">
        <f t="shared" si="100"/>
        <v>D21</v>
      </c>
      <c r="BC261" t="s">
        <v>255</v>
      </c>
      <c r="BD261">
        <v>108210.529640141</v>
      </c>
      <c r="BE261">
        <v>3.0761E-2</v>
      </c>
      <c r="BF261">
        <v>-8.4147E-2</v>
      </c>
      <c r="BG261">
        <v>0.18476000000000001</v>
      </c>
      <c r="BH261">
        <f t="shared" si="103"/>
        <v>11.591833957111898</v>
      </c>
      <c r="BI261">
        <f t="shared" si="104"/>
        <v>3.1737270167626355E-2</v>
      </c>
      <c r="BJ261">
        <f t="shared" si="104"/>
        <v>-7.7615858366070281E-2</v>
      </c>
      <c r="BK261">
        <f t="shared" si="104"/>
        <v>0.22663264805456063</v>
      </c>
    </row>
    <row r="262" spans="2:63" x14ac:dyDescent="0.2">
      <c r="B262" t="s">
        <v>235</v>
      </c>
      <c r="C262" t="s">
        <v>260</v>
      </c>
      <c r="D262">
        <v>42221.069290106803</v>
      </c>
      <c r="E262">
        <v>0.118635</v>
      </c>
      <c r="F262">
        <v>1.7946E-2</v>
      </c>
      <c r="G262" t="s">
        <v>195</v>
      </c>
      <c r="J262" t="s">
        <v>235</v>
      </c>
      <c r="K262" t="s">
        <v>260</v>
      </c>
      <c r="L262">
        <v>42221.069290106803</v>
      </c>
      <c r="M262">
        <v>0.118635</v>
      </c>
      <c r="N262">
        <v>1.7946E-2</v>
      </c>
      <c r="O262" t="s">
        <v>195</v>
      </c>
      <c r="P262">
        <f t="shared" si="101"/>
        <v>10.650674647706582</v>
      </c>
      <c r="Q262">
        <f t="shared" si="102"/>
        <v>0.13460371128873963</v>
      </c>
      <c r="R262">
        <f t="shared" si="102"/>
        <v>1.8273944202660954E-2</v>
      </c>
      <c r="AT262" t="str">
        <f t="shared" si="99"/>
        <v>D21</v>
      </c>
      <c r="AU262" t="s">
        <v>256</v>
      </c>
      <c r="AV262">
        <v>107798.736156784</v>
      </c>
      <c r="AW262">
        <v>-7.0470000000000003E-3</v>
      </c>
      <c r="AX262">
        <v>-4.913E-2</v>
      </c>
      <c r="AY262">
        <v>3.4710999999999999E-2</v>
      </c>
      <c r="BB262" t="str">
        <f t="shared" si="100"/>
        <v>D21</v>
      </c>
      <c r="BC262" t="s">
        <v>256</v>
      </c>
      <c r="BD262">
        <v>107798.736156784</v>
      </c>
      <c r="BE262">
        <v>-7.0470000000000003E-3</v>
      </c>
      <c r="BF262">
        <v>-4.913E-2</v>
      </c>
      <c r="BG262">
        <v>3.4710999999999999E-2</v>
      </c>
      <c r="BH262">
        <f t="shared" si="103"/>
        <v>11.588021213425264</v>
      </c>
      <c r="BI262">
        <f t="shared" si="104"/>
        <v>-6.9976872976137165E-3</v>
      </c>
      <c r="BJ262">
        <f t="shared" si="104"/>
        <v>-4.6829277591909489E-2</v>
      </c>
      <c r="BK262">
        <f t="shared" si="104"/>
        <v>3.5959179064508143E-2</v>
      </c>
    </row>
    <row r="263" spans="2:63" x14ac:dyDescent="0.2">
      <c r="B263" t="s">
        <v>236</v>
      </c>
      <c r="C263" t="s">
        <v>237</v>
      </c>
      <c r="D263">
        <v>396.708961330595</v>
      </c>
      <c r="E263">
        <v>-1.8721000000000002E-2</v>
      </c>
      <c r="F263">
        <v>-0.190579</v>
      </c>
      <c r="G263" t="s">
        <v>195</v>
      </c>
      <c r="J263" t="s">
        <v>236</v>
      </c>
      <c r="K263" t="s">
        <v>237</v>
      </c>
      <c r="L263">
        <v>396.708961330595</v>
      </c>
      <c r="M263">
        <v>-1.8721000000000002E-2</v>
      </c>
      <c r="N263">
        <v>-0.190579</v>
      </c>
      <c r="O263" t="s">
        <v>195</v>
      </c>
      <c r="P263">
        <f t="shared" si="101"/>
        <v>5.983202916956583</v>
      </c>
      <c r="Q263">
        <f t="shared" si="102"/>
        <v>-1.8376964841207752E-2</v>
      </c>
      <c r="R263">
        <f t="shared" si="102"/>
        <v>-0.16007253613577929</v>
      </c>
      <c r="AT263" t="str">
        <f t="shared" si="99"/>
        <v>D21</v>
      </c>
      <c r="AU263" t="s">
        <v>257</v>
      </c>
      <c r="AV263">
        <v>107355.955680157</v>
      </c>
      <c r="AW263">
        <v>0.125945</v>
      </c>
      <c r="AX263">
        <v>1.7904E-2</v>
      </c>
      <c r="AY263">
        <v>0.270339</v>
      </c>
      <c r="BB263" t="str">
        <f t="shared" si="100"/>
        <v>D21</v>
      </c>
      <c r="BC263" t="s">
        <v>257</v>
      </c>
      <c r="BD263">
        <v>107355.955680157</v>
      </c>
      <c r="BE263">
        <v>0.125945</v>
      </c>
      <c r="BF263">
        <v>1.7904E-2</v>
      </c>
      <c r="BG263">
        <v>0.270339</v>
      </c>
      <c r="BH263">
        <f t="shared" si="103"/>
        <v>11.58390528085658</v>
      </c>
      <c r="BI263">
        <f t="shared" si="104"/>
        <v>0.14409276304122737</v>
      </c>
      <c r="BJ263">
        <f t="shared" si="104"/>
        <v>1.8230397028396409E-2</v>
      </c>
      <c r="BK263">
        <f t="shared" si="104"/>
        <v>0.37049945111496985</v>
      </c>
    </row>
    <row r="264" spans="2:63" x14ac:dyDescent="0.2">
      <c r="B264" t="s">
        <v>236</v>
      </c>
      <c r="C264" t="s">
        <v>238</v>
      </c>
      <c r="D264">
        <v>791.36464414326701</v>
      </c>
      <c r="E264">
        <v>2.8699999999999998E-4</v>
      </c>
      <c r="F264">
        <v>-9.987E-2</v>
      </c>
      <c r="G264" t="s">
        <v>195</v>
      </c>
      <c r="J264" t="s">
        <v>236</v>
      </c>
      <c r="K264" t="s">
        <v>238</v>
      </c>
      <c r="L264">
        <v>791.36464414326701</v>
      </c>
      <c r="M264">
        <v>2.8699999999999998E-4</v>
      </c>
      <c r="N264">
        <v>-9.987E-2</v>
      </c>
      <c r="O264" t="s">
        <v>195</v>
      </c>
      <c r="P264">
        <f t="shared" si="101"/>
        <v>6.6737588528753582</v>
      </c>
      <c r="Q264">
        <f t="shared" si="102"/>
        <v>2.870823926466896E-4</v>
      </c>
      <c r="R264">
        <f t="shared" si="102"/>
        <v>-9.0801640193841099E-2</v>
      </c>
      <c r="AT264" t="str">
        <f t="shared" si="99"/>
        <v>D21</v>
      </c>
      <c r="AU264" t="s">
        <v>259</v>
      </c>
      <c r="AV264">
        <v>106477.542345792</v>
      </c>
      <c r="AW264">
        <v>-3.5596999999999997E-2</v>
      </c>
      <c r="AX264">
        <v>-9.6231999999999998E-2</v>
      </c>
      <c r="AY264">
        <v>2.6450999999999999E-2</v>
      </c>
      <c r="BB264" t="str">
        <f t="shared" si="100"/>
        <v>D21</v>
      </c>
      <c r="BC264" t="s">
        <v>259</v>
      </c>
      <c r="BD264">
        <v>106477.542345792</v>
      </c>
      <c r="BE264">
        <v>-3.5596999999999997E-2</v>
      </c>
      <c r="BF264">
        <v>-9.6231999999999998E-2</v>
      </c>
      <c r="BG264">
        <v>2.6450999999999999E-2</v>
      </c>
      <c r="BH264">
        <f t="shared" si="103"/>
        <v>11.57568937190285</v>
      </c>
      <c r="BI264">
        <f t="shared" si="104"/>
        <v>-3.437340973370915E-2</v>
      </c>
      <c r="BJ264">
        <f t="shared" si="104"/>
        <v>-8.7784337621963221E-2</v>
      </c>
      <c r="BK264">
        <f t="shared" si="104"/>
        <v>2.7169664803723282E-2</v>
      </c>
    </row>
    <row r="265" spans="2:63" x14ac:dyDescent="0.2">
      <c r="B265" t="s">
        <v>236</v>
      </c>
      <c r="C265" t="s">
        <v>239</v>
      </c>
      <c r="D265">
        <v>2066.3738771093599</v>
      </c>
      <c r="E265">
        <v>-1.9789999999999999E-2</v>
      </c>
      <c r="F265">
        <v>-0.10986600000000001</v>
      </c>
      <c r="G265" t="s">
        <v>195</v>
      </c>
      <c r="J265" t="s">
        <v>236</v>
      </c>
      <c r="K265" t="s">
        <v>239</v>
      </c>
      <c r="L265">
        <v>2066.3738771093599</v>
      </c>
      <c r="M265">
        <v>-1.9789999999999999E-2</v>
      </c>
      <c r="N265">
        <v>-0.10986600000000001</v>
      </c>
      <c r="O265" t="s">
        <v>195</v>
      </c>
      <c r="P265">
        <f t="shared" si="101"/>
        <v>7.6335505999621569</v>
      </c>
      <c r="Q265">
        <f t="shared" si="102"/>
        <v>-1.9405956128222476E-2</v>
      </c>
      <c r="R265">
        <f t="shared" si="102"/>
        <v>-9.8990328562186786E-2</v>
      </c>
      <c r="AT265" t="str">
        <f t="shared" si="99"/>
        <v>D21</v>
      </c>
      <c r="AU265" t="s">
        <v>260</v>
      </c>
      <c r="AV265">
        <v>105596.53428498399</v>
      </c>
      <c r="AW265">
        <v>0.166884</v>
      </c>
      <c r="AX265">
        <v>7.0289999999999997E-3</v>
      </c>
      <c r="AY265">
        <v>0.303591</v>
      </c>
      <c r="BB265" t="str">
        <f t="shared" si="100"/>
        <v>D21</v>
      </c>
      <c r="BC265" t="s">
        <v>260</v>
      </c>
      <c r="BD265">
        <v>105596.53428498399</v>
      </c>
      <c r="BE265">
        <v>0.166884</v>
      </c>
      <c r="BF265">
        <v>7.0289999999999997E-3</v>
      </c>
      <c r="BG265">
        <v>0.303591</v>
      </c>
      <c r="BH265">
        <f t="shared" si="103"/>
        <v>11.567380830444749</v>
      </c>
      <c r="BI265">
        <f t="shared" si="104"/>
        <v>0.20031304164126004</v>
      </c>
      <c r="BJ265">
        <f t="shared" si="104"/>
        <v>7.0787565800008254E-3</v>
      </c>
      <c r="BK265">
        <f t="shared" si="104"/>
        <v>0.43593778943121064</v>
      </c>
    </row>
    <row r="266" spans="2:63" x14ac:dyDescent="0.2">
      <c r="B266" t="s">
        <v>236</v>
      </c>
      <c r="C266" t="s">
        <v>240</v>
      </c>
      <c r="D266">
        <v>2756.7917948223799</v>
      </c>
      <c r="E266">
        <v>0.101467</v>
      </c>
      <c r="F266">
        <v>-0.13775499999999999</v>
      </c>
      <c r="G266" t="s">
        <v>195</v>
      </c>
      <c r="J266" t="s">
        <v>236</v>
      </c>
      <c r="K266" t="s">
        <v>240</v>
      </c>
      <c r="L266">
        <v>2756.7917948223799</v>
      </c>
      <c r="M266">
        <v>0.101467</v>
      </c>
      <c r="N266">
        <v>-0.13775499999999999</v>
      </c>
      <c r="O266" t="s">
        <v>195</v>
      </c>
      <c r="P266">
        <f t="shared" si="101"/>
        <v>7.921822889427963</v>
      </c>
      <c r="Q266">
        <f t="shared" si="102"/>
        <v>0.11292517915313072</v>
      </c>
      <c r="R266">
        <f t="shared" si="102"/>
        <v>-0.12107615435660575</v>
      </c>
      <c r="AT266" t="s">
        <v>250</v>
      </c>
      <c r="AU266" t="s">
        <v>251</v>
      </c>
      <c r="AV266">
        <v>501.91035056073503</v>
      </c>
      <c r="AW266">
        <v>0.15331800000000001</v>
      </c>
      <c r="AX266">
        <v>-1.7752E-2</v>
      </c>
      <c r="AY266">
        <v>0.35481099999999999</v>
      </c>
      <c r="BB266" t="s">
        <v>250</v>
      </c>
      <c r="BC266" t="s">
        <v>251</v>
      </c>
      <c r="BD266">
        <v>501.91035056073503</v>
      </c>
      <c r="BE266">
        <v>0.15331800000000001</v>
      </c>
      <c r="BF266">
        <v>-1.7752E-2</v>
      </c>
      <c r="BG266">
        <v>0.35481099999999999</v>
      </c>
      <c r="BH266">
        <f t="shared" si="103"/>
        <v>6.2184215192032433</v>
      </c>
      <c r="BI266">
        <f t="shared" si="104"/>
        <v>0.18108097254931607</v>
      </c>
      <c r="BJ266">
        <f t="shared" si="104"/>
        <v>-1.7442363169023496E-2</v>
      </c>
      <c r="BK266">
        <f t="shared" si="104"/>
        <v>0.54993343035916609</v>
      </c>
    </row>
    <row r="267" spans="2:63" x14ac:dyDescent="0.2">
      <c r="B267" t="s">
        <v>236</v>
      </c>
      <c r="C267" t="s">
        <v>241</v>
      </c>
      <c r="D267">
        <v>2897.1441110169098</v>
      </c>
      <c r="E267">
        <v>4.9743999999999997E-2</v>
      </c>
      <c r="F267">
        <v>-0.12759000000000001</v>
      </c>
      <c r="G267" t="s">
        <v>195</v>
      </c>
      <c r="J267" t="s">
        <v>236</v>
      </c>
      <c r="K267" t="s">
        <v>241</v>
      </c>
      <c r="L267">
        <v>2897.1441110169098</v>
      </c>
      <c r="M267">
        <v>4.9743999999999997E-2</v>
      </c>
      <c r="N267">
        <v>-0.12759000000000001</v>
      </c>
      <c r="O267" t="s">
        <v>195</v>
      </c>
      <c r="P267">
        <f t="shared" si="101"/>
        <v>7.9714807414464763</v>
      </c>
      <c r="Q267">
        <f t="shared" si="102"/>
        <v>5.2347998855045375E-2</v>
      </c>
      <c r="R267">
        <f t="shared" si="102"/>
        <v>-0.11315283037274186</v>
      </c>
      <c r="AT267" t="str">
        <f t="shared" ref="AT267:AT273" si="105">AT266</f>
        <v>D24</v>
      </c>
      <c r="AU267" t="s">
        <v>252</v>
      </c>
      <c r="AV267">
        <v>1000.27446233521</v>
      </c>
      <c r="AW267">
        <v>0.20405499999999999</v>
      </c>
      <c r="AX267">
        <v>6.3741000000000006E-2</v>
      </c>
      <c r="AY267">
        <v>0.33870800000000001</v>
      </c>
      <c r="BB267" t="str">
        <f t="shared" ref="BB267:BB273" si="106">BB266</f>
        <v>D24</v>
      </c>
      <c r="BC267" t="s">
        <v>252</v>
      </c>
      <c r="BD267">
        <v>1000.27446233521</v>
      </c>
      <c r="BE267">
        <v>0.20405499999999999</v>
      </c>
      <c r="BF267">
        <v>6.3741000000000006E-2</v>
      </c>
      <c r="BG267">
        <v>0.33870800000000001</v>
      </c>
      <c r="BH267">
        <f t="shared" si="103"/>
        <v>6.9080297036594507</v>
      </c>
      <c r="BI267">
        <f t="shared" si="104"/>
        <v>0.25636821639686158</v>
      </c>
      <c r="BJ267">
        <f t="shared" si="104"/>
        <v>6.8080520454276011E-2</v>
      </c>
      <c r="BK267">
        <f t="shared" si="104"/>
        <v>0.51219128614893272</v>
      </c>
    </row>
    <row r="268" spans="2:63" x14ac:dyDescent="0.2">
      <c r="B268" t="s">
        <v>236</v>
      </c>
      <c r="C268" t="s">
        <v>242</v>
      </c>
      <c r="D268">
        <v>60543.083040096302</v>
      </c>
      <c r="E268">
        <v>5.7986000000000003E-2</v>
      </c>
      <c r="F268">
        <v>-0.28548400000000002</v>
      </c>
      <c r="G268" t="s">
        <v>195</v>
      </c>
      <c r="J268" t="s">
        <v>236</v>
      </c>
      <c r="K268" t="s">
        <v>242</v>
      </c>
      <c r="L268">
        <v>60543.083040096302</v>
      </c>
      <c r="M268">
        <v>5.7986000000000003E-2</v>
      </c>
      <c r="N268">
        <v>-0.28548400000000002</v>
      </c>
      <c r="O268" t="s">
        <v>195</v>
      </c>
      <c r="P268">
        <f t="shared" si="101"/>
        <v>11.011110506949612</v>
      </c>
      <c r="Q268">
        <f t="shared" si="102"/>
        <v>6.155534843431202E-2</v>
      </c>
      <c r="R268">
        <f t="shared" si="102"/>
        <v>-0.22208288862405132</v>
      </c>
      <c r="AT268" t="str">
        <f t="shared" si="105"/>
        <v>D24</v>
      </c>
      <c r="AU268" t="s">
        <v>254</v>
      </c>
      <c r="AV268">
        <v>2495.07695272109</v>
      </c>
      <c r="AW268">
        <v>0.25217299999999998</v>
      </c>
      <c r="AX268">
        <v>-3.4009999999999999E-3</v>
      </c>
      <c r="AY268">
        <v>0.47915600000000003</v>
      </c>
      <c r="BB268" t="str">
        <f t="shared" si="106"/>
        <v>D24</v>
      </c>
      <c r="BC268" t="s">
        <v>254</v>
      </c>
      <c r="BD268">
        <v>2495.07695272109</v>
      </c>
      <c r="BE268">
        <v>0.25217299999999998</v>
      </c>
      <c r="BF268">
        <v>-3.4009999999999999E-3</v>
      </c>
      <c r="BG268">
        <v>0.47915600000000003</v>
      </c>
      <c r="BH268">
        <f t="shared" si="103"/>
        <v>7.8220748504839746</v>
      </c>
      <c r="BI268">
        <f t="shared" si="104"/>
        <v>0.33720766968831023</v>
      </c>
      <c r="BJ268">
        <f t="shared" si="104"/>
        <v>-3.3894724043527962E-3</v>
      </c>
      <c r="BK268">
        <f t="shared" si="104"/>
        <v>0.91996067920529001</v>
      </c>
    </row>
    <row r="269" spans="2:63" x14ac:dyDescent="0.2">
      <c r="B269" t="s">
        <v>236</v>
      </c>
      <c r="C269" t="s">
        <v>243</v>
      </c>
      <c r="D269">
        <v>61255.428175795103</v>
      </c>
      <c r="E269">
        <v>-5.1591999999999999E-2</v>
      </c>
      <c r="F269">
        <v>-9.6266000000000004E-2</v>
      </c>
      <c r="G269" t="s">
        <v>195</v>
      </c>
      <c r="J269" t="s">
        <v>236</v>
      </c>
      <c r="K269" t="s">
        <v>243</v>
      </c>
      <c r="L269">
        <v>61255.428175795103</v>
      </c>
      <c r="M269">
        <v>-5.1591999999999999E-2</v>
      </c>
      <c r="N269">
        <v>-9.6266000000000004E-2</v>
      </c>
      <c r="O269" t="s">
        <v>195</v>
      </c>
      <c r="P269">
        <f t="shared" si="101"/>
        <v>11.022807747758451</v>
      </c>
      <c r="Q269">
        <f t="shared" si="102"/>
        <v>-4.9060852497926945E-2</v>
      </c>
      <c r="R269">
        <f t="shared" si="102"/>
        <v>-8.7812629416583202E-2</v>
      </c>
      <c r="AT269" t="str">
        <f t="shared" si="105"/>
        <v>D24</v>
      </c>
      <c r="AU269" t="s">
        <v>255</v>
      </c>
      <c r="AV269">
        <v>112113.935904507</v>
      </c>
      <c r="AW269">
        <v>0.20293800000000001</v>
      </c>
      <c r="AX269">
        <v>9.5549999999999993E-3</v>
      </c>
      <c r="AY269">
        <v>0.40041100000000002</v>
      </c>
      <c r="BB269" t="str">
        <f t="shared" si="106"/>
        <v>D24</v>
      </c>
      <c r="BC269" t="s">
        <v>255</v>
      </c>
      <c r="BD269">
        <v>112113.935904507</v>
      </c>
      <c r="BE269">
        <v>0.20293800000000001</v>
      </c>
      <c r="BF269">
        <v>9.5549999999999993E-3</v>
      </c>
      <c r="BG269">
        <v>0.40041100000000002</v>
      </c>
      <c r="BH269">
        <f t="shared" si="103"/>
        <v>11.627270918055308</v>
      </c>
      <c r="BI269">
        <f t="shared" si="104"/>
        <v>0.25460754621346898</v>
      </c>
      <c r="BJ269">
        <f t="shared" si="104"/>
        <v>9.6471787933706549E-3</v>
      </c>
      <c r="BK269">
        <f t="shared" si="104"/>
        <v>0.66780911591106584</v>
      </c>
    </row>
    <row r="270" spans="2:63" x14ac:dyDescent="0.2">
      <c r="B270" t="s">
        <v>236</v>
      </c>
      <c r="C270" t="s">
        <v>244</v>
      </c>
      <c r="D270">
        <v>61514.678549107201</v>
      </c>
      <c r="E270">
        <v>-8.7831000000000006E-2</v>
      </c>
      <c r="F270">
        <v>-0.135266</v>
      </c>
      <c r="G270" t="s">
        <v>195</v>
      </c>
      <c r="J270" t="s">
        <v>236</v>
      </c>
      <c r="K270" t="s">
        <v>244</v>
      </c>
      <c r="L270">
        <v>61514.678549107201</v>
      </c>
      <c r="M270">
        <v>-8.7831000000000006E-2</v>
      </c>
      <c r="N270">
        <v>-0.135266</v>
      </c>
      <c r="O270" t="s">
        <v>195</v>
      </c>
      <c r="P270">
        <f t="shared" si="101"/>
        <v>11.02703110091136</v>
      </c>
      <c r="Q270">
        <f t="shared" si="102"/>
        <v>-8.073956340644825E-2</v>
      </c>
      <c r="R270">
        <f t="shared" si="102"/>
        <v>-0.1191491685649002</v>
      </c>
      <c r="AT270" t="str">
        <f t="shared" si="105"/>
        <v>D24</v>
      </c>
      <c r="AU270" t="s">
        <v>256</v>
      </c>
      <c r="AV270">
        <v>111704.815169266</v>
      </c>
      <c r="AW270">
        <v>0.13184299999999999</v>
      </c>
      <c r="AX270">
        <v>-1.8259999999999998E-2</v>
      </c>
      <c r="AY270">
        <v>0.34117999999999998</v>
      </c>
      <c r="BB270" t="str">
        <f t="shared" si="106"/>
        <v>D24</v>
      </c>
      <c r="BC270" t="s">
        <v>256</v>
      </c>
      <c r="BD270">
        <v>111704.815169266</v>
      </c>
      <c r="BE270">
        <v>0.13184299999999999</v>
      </c>
      <c r="BF270">
        <v>-1.8259999999999998E-2</v>
      </c>
      <c r="BG270">
        <v>0.34117999999999998</v>
      </c>
      <c r="BH270">
        <f t="shared" si="103"/>
        <v>11.623615092178891</v>
      </c>
      <c r="BI270">
        <f t="shared" si="104"/>
        <v>0.15186538840324962</v>
      </c>
      <c r="BJ270">
        <f t="shared" si="104"/>
        <v>-1.7932551607644412E-2</v>
      </c>
      <c r="BK270">
        <f t="shared" si="104"/>
        <v>0.51786527427825502</v>
      </c>
    </row>
    <row r="271" spans="2:63" x14ac:dyDescent="0.2">
      <c r="B271" t="s">
        <v>236</v>
      </c>
      <c r="C271" t="s">
        <v>245</v>
      </c>
      <c r="D271">
        <v>61884.050352251499</v>
      </c>
      <c r="E271">
        <v>0.105906</v>
      </c>
      <c r="F271">
        <v>0.105906</v>
      </c>
      <c r="G271" t="s">
        <v>195</v>
      </c>
      <c r="J271" t="s">
        <v>236</v>
      </c>
      <c r="K271" t="s">
        <v>245</v>
      </c>
      <c r="L271">
        <v>61884.050352251499</v>
      </c>
      <c r="M271">
        <v>0.105906</v>
      </c>
      <c r="N271">
        <v>0.105906</v>
      </c>
      <c r="O271" t="s">
        <v>195</v>
      </c>
      <c r="P271">
        <f t="shared" si="101"/>
        <v>11.03301775749404</v>
      </c>
      <c r="Q271">
        <f t="shared" si="102"/>
        <v>0.11845063270752293</v>
      </c>
      <c r="R271">
        <f t="shared" si="102"/>
        <v>0.11845063270752293</v>
      </c>
      <c r="AT271" t="str">
        <f t="shared" si="105"/>
        <v>D24</v>
      </c>
      <c r="AU271" t="s">
        <v>257</v>
      </c>
      <c r="AV271">
        <v>111255.882959059</v>
      </c>
      <c r="AW271">
        <v>0.28377200000000002</v>
      </c>
      <c r="AX271">
        <v>5.8791999999999997E-2</v>
      </c>
      <c r="AY271">
        <v>0.54426799999999997</v>
      </c>
      <c r="BB271" t="str">
        <f t="shared" si="106"/>
        <v>D24</v>
      </c>
      <c r="BC271" t="s">
        <v>257</v>
      </c>
      <c r="BD271">
        <v>111255.882959059</v>
      </c>
      <c r="BE271">
        <v>0.28377200000000002</v>
      </c>
      <c r="BF271">
        <v>5.8791999999999997E-2</v>
      </c>
      <c r="BG271">
        <v>0.54426799999999997</v>
      </c>
      <c r="BH271">
        <f t="shared" si="103"/>
        <v>11.619588079161229</v>
      </c>
      <c r="BI271">
        <f t="shared" si="104"/>
        <v>0.39620344359617332</v>
      </c>
      <c r="BJ271">
        <f t="shared" si="104"/>
        <v>6.2464407442350676E-2</v>
      </c>
      <c r="BK271">
        <f t="shared" si="104"/>
        <v>1.194272072182774</v>
      </c>
    </row>
    <row r="272" spans="2:63" x14ac:dyDescent="0.2">
      <c r="B272" t="s">
        <v>236</v>
      </c>
      <c r="C272" t="s">
        <v>246</v>
      </c>
      <c r="D272">
        <v>62028.742249057403</v>
      </c>
      <c r="E272">
        <v>1.7354000000000001E-2</v>
      </c>
      <c r="F272">
        <v>-7.4305999999999997E-2</v>
      </c>
      <c r="G272" t="s">
        <v>195</v>
      </c>
      <c r="J272" t="s">
        <v>236</v>
      </c>
      <c r="K272" t="s">
        <v>246</v>
      </c>
      <c r="L272">
        <v>62028.742249057403</v>
      </c>
      <c r="M272">
        <v>1.7354000000000001E-2</v>
      </c>
      <c r="N272">
        <v>-7.4305999999999997E-2</v>
      </c>
      <c r="O272" t="s">
        <v>195</v>
      </c>
      <c r="P272">
        <f t="shared" si="101"/>
        <v>11.035353141267274</v>
      </c>
      <c r="Q272">
        <f t="shared" si="102"/>
        <v>1.7660479969388774E-2</v>
      </c>
      <c r="R272">
        <f t="shared" si="102"/>
        <v>-6.9166513079141317E-2</v>
      </c>
      <c r="AT272" t="str">
        <f t="shared" si="105"/>
        <v>D24</v>
      </c>
      <c r="AU272" t="s">
        <v>259</v>
      </c>
      <c r="AV272">
        <v>110373.51956425</v>
      </c>
      <c r="AW272">
        <v>0.169294</v>
      </c>
      <c r="AX272">
        <v>3.0360000000000001E-3</v>
      </c>
      <c r="AY272">
        <v>0.38630700000000001</v>
      </c>
      <c r="BB272" t="str">
        <f t="shared" si="106"/>
        <v>D24</v>
      </c>
      <c r="BC272" t="s">
        <v>259</v>
      </c>
      <c r="BD272">
        <v>110373.51956425</v>
      </c>
      <c r="BE272">
        <v>0.169294</v>
      </c>
      <c r="BF272">
        <v>3.0360000000000001E-3</v>
      </c>
      <c r="BG272">
        <v>0.38630700000000001</v>
      </c>
      <c r="BH272">
        <f t="shared" si="103"/>
        <v>11.611625525034881</v>
      </c>
      <c r="BI272">
        <f t="shared" si="104"/>
        <v>0.2037953259035086</v>
      </c>
      <c r="BJ272">
        <f t="shared" si="104"/>
        <v>3.0452453649279215E-3</v>
      </c>
      <c r="BK272">
        <f t="shared" si="104"/>
        <v>0.62947923473137213</v>
      </c>
    </row>
    <row r="273" spans="2:63" x14ac:dyDescent="0.2">
      <c r="B273" t="s">
        <v>236</v>
      </c>
      <c r="C273" t="s">
        <v>247</v>
      </c>
      <c r="D273">
        <v>62746.015817739302</v>
      </c>
      <c r="E273">
        <v>-2.7314000000000001E-2</v>
      </c>
      <c r="F273">
        <v>-6.1984999999999998E-2</v>
      </c>
      <c r="G273" t="s">
        <v>195</v>
      </c>
      <c r="J273" t="s">
        <v>236</v>
      </c>
      <c r="K273" t="s">
        <v>247</v>
      </c>
      <c r="L273">
        <v>62746.015817739302</v>
      </c>
      <c r="M273">
        <v>-2.7314000000000001E-2</v>
      </c>
      <c r="N273">
        <v>-6.1984999999999998E-2</v>
      </c>
      <c r="O273" t="s">
        <v>195</v>
      </c>
      <c r="P273">
        <f t="shared" si="101"/>
        <v>11.046850362033874</v>
      </c>
      <c r="Q273">
        <f t="shared" si="102"/>
        <v>-2.6587781340466497E-2</v>
      </c>
      <c r="R273">
        <f t="shared" si="102"/>
        <v>-5.8367114413103764E-2</v>
      </c>
      <c r="AT273" t="str">
        <f t="shared" si="105"/>
        <v>D24</v>
      </c>
      <c r="AU273" t="s">
        <v>260</v>
      </c>
      <c r="AV273">
        <v>109493.471193491</v>
      </c>
      <c r="AW273">
        <v>0.21890499999999999</v>
      </c>
      <c r="AX273">
        <v>-3.2933999999999998E-2</v>
      </c>
      <c r="AY273">
        <v>0.45940399999999998</v>
      </c>
      <c r="BB273" t="str">
        <f t="shared" si="106"/>
        <v>D24</v>
      </c>
      <c r="BC273" t="s">
        <v>260</v>
      </c>
      <c r="BD273">
        <v>109493.471193491</v>
      </c>
      <c r="BE273">
        <v>0.21890499999999999</v>
      </c>
      <c r="BF273">
        <v>-3.2933999999999998E-2</v>
      </c>
      <c r="BG273">
        <v>0.45940399999999998</v>
      </c>
      <c r="BH273">
        <f t="shared" si="103"/>
        <v>11.603620202657387</v>
      </c>
      <c r="BI273">
        <f t="shared" si="104"/>
        <v>0.280254002394075</v>
      </c>
      <c r="BJ273">
        <f t="shared" si="104"/>
        <v>-3.1883934501139473E-2</v>
      </c>
      <c r="BK273">
        <f t="shared" si="104"/>
        <v>0.84981020947250796</v>
      </c>
    </row>
    <row r="274" spans="2:63" x14ac:dyDescent="0.2">
      <c r="B274" t="s">
        <v>236</v>
      </c>
      <c r="C274" t="s">
        <v>248</v>
      </c>
      <c r="D274">
        <v>64761.274084131401</v>
      </c>
      <c r="E274">
        <v>-0.122541</v>
      </c>
      <c r="F274">
        <v>-0.29588799999999998</v>
      </c>
      <c r="G274" t="s">
        <v>195</v>
      </c>
      <c r="J274" t="s">
        <v>236</v>
      </c>
      <c r="K274" t="s">
        <v>248</v>
      </c>
      <c r="L274">
        <v>64761.274084131401</v>
      </c>
      <c r="M274">
        <v>-0.122541</v>
      </c>
      <c r="N274">
        <v>-0.29588799999999998</v>
      </c>
      <c r="O274" t="s">
        <v>195</v>
      </c>
      <c r="P274">
        <f t="shared" si="101"/>
        <v>11.078463081534599</v>
      </c>
      <c r="Q274">
        <f t="shared" si="102"/>
        <v>-0.10916394145069089</v>
      </c>
      <c r="R274">
        <f t="shared" si="102"/>
        <v>-0.22832837405701728</v>
      </c>
      <c r="AT274" t="s">
        <v>251</v>
      </c>
      <c r="AU274" t="s">
        <v>252</v>
      </c>
      <c r="AV274">
        <v>498.62310415783901</v>
      </c>
      <c r="AW274">
        <v>4.6778E-2</v>
      </c>
      <c r="AX274">
        <v>-9.8164000000000001E-2</v>
      </c>
      <c r="AY274">
        <v>0.22065699999999999</v>
      </c>
      <c r="BB274" t="s">
        <v>251</v>
      </c>
      <c r="BC274" t="s">
        <v>252</v>
      </c>
      <c r="BD274">
        <v>498.62310415783901</v>
      </c>
      <c r="BE274">
        <v>4.6778E-2</v>
      </c>
      <c r="BF274">
        <v>-9.8164000000000001E-2</v>
      </c>
      <c r="BG274">
        <v>0.22065699999999999</v>
      </c>
      <c r="BH274">
        <f t="shared" si="103"/>
        <v>6.2118505080781352</v>
      </c>
      <c r="BI274">
        <f t="shared" si="104"/>
        <v>4.9073563136394251E-2</v>
      </c>
      <c r="BJ274">
        <f t="shared" si="104"/>
        <v>-8.93891986989193E-2</v>
      </c>
      <c r="BK274">
        <f t="shared" si="104"/>
        <v>0.28313207406751584</v>
      </c>
    </row>
    <row r="275" spans="2:63" x14ac:dyDescent="0.2">
      <c r="B275" t="s">
        <v>236</v>
      </c>
      <c r="C275" t="s">
        <v>249</v>
      </c>
      <c r="D275">
        <v>65079.6898041163</v>
      </c>
      <c r="E275">
        <v>-2.4119999999999999E-2</v>
      </c>
      <c r="F275">
        <v>-0.31091800000000003</v>
      </c>
      <c r="G275" t="s">
        <v>195</v>
      </c>
      <c r="J275" t="s">
        <v>236</v>
      </c>
      <c r="K275" t="s">
        <v>249</v>
      </c>
      <c r="L275">
        <v>65079.6898041163</v>
      </c>
      <c r="M275">
        <v>-2.4119999999999999E-2</v>
      </c>
      <c r="N275">
        <v>-0.31091800000000003</v>
      </c>
      <c r="O275" t="s">
        <v>195</v>
      </c>
      <c r="P275">
        <f t="shared" si="101"/>
        <v>11.083367794943563</v>
      </c>
      <c r="Q275">
        <f t="shared" si="102"/>
        <v>-2.35519275084951E-2</v>
      </c>
      <c r="R275">
        <f t="shared" si="102"/>
        <v>-0.2371757806361649</v>
      </c>
      <c r="AT275" t="str">
        <f t="shared" ref="AT275:AT280" si="107">AT274</f>
        <v>D25</v>
      </c>
      <c r="AU275" t="s">
        <v>254</v>
      </c>
      <c r="AV275">
        <v>2087.27405962896</v>
      </c>
      <c r="AW275">
        <v>5.6449999999999998E-3</v>
      </c>
      <c r="AX275">
        <v>-5.4239000000000002E-2</v>
      </c>
      <c r="AY275">
        <v>8.4262000000000004E-2</v>
      </c>
      <c r="BB275" t="str">
        <f t="shared" ref="BB275:BB280" si="108">BB274</f>
        <v>D25</v>
      </c>
      <c r="BC275" t="s">
        <v>254</v>
      </c>
      <c r="BD275">
        <v>2087.27405962896</v>
      </c>
      <c r="BE275">
        <v>5.6449999999999998E-3</v>
      </c>
      <c r="BF275">
        <v>-5.4239000000000002E-2</v>
      </c>
      <c r="BG275">
        <v>8.4262000000000004E-2</v>
      </c>
      <c r="BH275">
        <f t="shared" si="103"/>
        <v>7.6436142159589071</v>
      </c>
      <c r="BI275">
        <f t="shared" si="104"/>
        <v>5.6770469299193948E-3</v>
      </c>
      <c r="BJ275">
        <f t="shared" si="104"/>
        <v>-5.1448485590079675E-2</v>
      </c>
      <c r="BK275">
        <f t="shared" si="104"/>
        <v>9.2015401785226783E-2</v>
      </c>
    </row>
    <row r="276" spans="2:63" x14ac:dyDescent="0.2">
      <c r="B276" t="s">
        <v>236</v>
      </c>
      <c r="C276" t="s">
        <v>250</v>
      </c>
      <c r="D276">
        <v>66605.9939945347</v>
      </c>
      <c r="E276">
        <v>6.9870000000000002E-2</v>
      </c>
      <c r="F276">
        <v>-6.2413999999999997E-2</v>
      </c>
      <c r="G276" t="s">
        <v>195</v>
      </c>
      <c r="J276" t="s">
        <v>236</v>
      </c>
      <c r="K276" t="s">
        <v>250</v>
      </c>
      <c r="L276">
        <v>66605.9939945347</v>
      </c>
      <c r="M276">
        <v>6.9870000000000002E-2</v>
      </c>
      <c r="N276">
        <v>-6.2413999999999997E-2</v>
      </c>
      <c r="O276" t="s">
        <v>195</v>
      </c>
      <c r="P276">
        <f t="shared" si="101"/>
        <v>11.10654985239667</v>
      </c>
      <c r="Q276">
        <f t="shared" si="102"/>
        <v>7.5118531818132953E-2</v>
      </c>
      <c r="R276">
        <f t="shared" si="102"/>
        <v>-5.8747343314376504E-2</v>
      </c>
      <c r="AT276" t="str">
        <f t="shared" si="107"/>
        <v>D25</v>
      </c>
      <c r="AU276" t="s">
        <v>255</v>
      </c>
      <c r="AV276">
        <v>112469.42806825299</v>
      </c>
      <c r="AW276">
        <v>2.6709E-2</v>
      </c>
      <c r="AX276">
        <v>-0.104814</v>
      </c>
      <c r="AY276">
        <v>0.140046</v>
      </c>
      <c r="BB276" t="str">
        <f t="shared" si="108"/>
        <v>D25</v>
      </c>
      <c r="BC276" t="s">
        <v>255</v>
      </c>
      <c r="BD276">
        <v>112469.42806825299</v>
      </c>
      <c r="BE276">
        <v>2.6709E-2</v>
      </c>
      <c r="BF276">
        <v>-0.104814</v>
      </c>
      <c r="BG276">
        <v>0.140046</v>
      </c>
      <c r="BH276">
        <f t="shared" si="103"/>
        <v>11.630436713191335</v>
      </c>
      <c r="BI276">
        <f t="shared" si="104"/>
        <v>2.7441946961391815E-2</v>
      </c>
      <c r="BJ276">
        <f t="shared" si="104"/>
        <v>-9.4870267755477397E-2</v>
      </c>
      <c r="BK276">
        <f t="shared" si="104"/>
        <v>0.16285289678285117</v>
      </c>
    </row>
    <row r="277" spans="2:63" x14ac:dyDescent="0.2">
      <c r="B277" t="s">
        <v>236</v>
      </c>
      <c r="C277" t="s">
        <v>251</v>
      </c>
      <c r="D277">
        <v>66955.672993406595</v>
      </c>
      <c r="E277">
        <v>-3.5177E-2</v>
      </c>
      <c r="F277">
        <v>-8.8992000000000002E-2</v>
      </c>
      <c r="G277" t="s">
        <v>195</v>
      </c>
      <c r="J277" t="s">
        <v>236</v>
      </c>
      <c r="K277" t="s">
        <v>251</v>
      </c>
      <c r="L277">
        <v>66955.672993406595</v>
      </c>
      <c r="M277">
        <v>-3.5177E-2</v>
      </c>
      <c r="N277">
        <v>-8.8992000000000002E-2</v>
      </c>
      <c r="O277" t="s">
        <v>195</v>
      </c>
      <c r="P277">
        <f t="shared" si="101"/>
        <v>11.111786082307821</v>
      </c>
      <c r="Q277">
        <f t="shared" si="102"/>
        <v>-3.3981628262606298E-2</v>
      </c>
      <c r="R277">
        <f t="shared" si="102"/>
        <v>-8.1719608592165968E-2</v>
      </c>
      <c r="AT277" t="str">
        <f t="shared" si="107"/>
        <v>D25</v>
      </c>
      <c r="AU277" t="s">
        <v>256</v>
      </c>
      <c r="AV277">
        <v>112060.839734494</v>
      </c>
      <c r="AW277">
        <v>-2.7612000000000001E-2</v>
      </c>
      <c r="AX277">
        <v>-7.5646000000000005E-2</v>
      </c>
      <c r="AY277">
        <v>3.0380999999999998E-2</v>
      </c>
      <c r="BB277" t="str">
        <f t="shared" si="108"/>
        <v>D25</v>
      </c>
      <c r="BC277" t="s">
        <v>256</v>
      </c>
      <c r="BD277">
        <v>112060.839734494</v>
      </c>
      <c r="BE277">
        <v>-2.7612000000000001E-2</v>
      </c>
      <c r="BF277">
        <v>-7.5646000000000005E-2</v>
      </c>
      <c r="BG277">
        <v>3.0380999999999998E-2</v>
      </c>
      <c r="BH277">
        <f t="shared" si="103"/>
        <v>11.626797214706173</v>
      </c>
      <c r="BI277">
        <f t="shared" si="104"/>
        <v>-2.6870063798398618E-2</v>
      </c>
      <c r="BJ277">
        <f t="shared" si="104"/>
        <v>-7.0326111006781045E-2</v>
      </c>
      <c r="BK277">
        <f t="shared" si="104"/>
        <v>3.1332925613050074E-2</v>
      </c>
    </row>
    <row r="278" spans="2:63" x14ac:dyDescent="0.2">
      <c r="B278" t="s">
        <v>236</v>
      </c>
      <c r="C278" t="s">
        <v>252</v>
      </c>
      <c r="D278">
        <v>67320.753865357095</v>
      </c>
      <c r="E278">
        <v>4.3199000000000001E-2</v>
      </c>
      <c r="F278">
        <v>-4.8232999999999998E-2</v>
      </c>
      <c r="G278" t="s">
        <v>195</v>
      </c>
      <c r="J278" t="s">
        <v>236</v>
      </c>
      <c r="K278" t="s">
        <v>252</v>
      </c>
      <c r="L278">
        <v>67320.753865357095</v>
      </c>
      <c r="M278">
        <v>4.3199000000000001E-2</v>
      </c>
      <c r="N278">
        <v>-4.8232999999999998E-2</v>
      </c>
      <c r="O278" t="s">
        <v>195</v>
      </c>
      <c r="P278">
        <f t="shared" si="101"/>
        <v>11.11722384647967</v>
      </c>
      <c r="Q278">
        <f t="shared" si="102"/>
        <v>4.5149409333811313E-2</v>
      </c>
      <c r="R278">
        <f t="shared" si="102"/>
        <v>-4.6013624833410129E-2</v>
      </c>
      <c r="AT278" t="str">
        <f t="shared" si="107"/>
        <v>D25</v>
      </c>
      <c r="AU278" t="s">
        <v>257</v>
      </c>
      <c r="AV278">
        <v>111610.72638864</v>
      </c>
      <c r="AW278">
        <v>5.9704E-2</v>
      </c>
      <c r="AX278">
        <v>-2.3293000000000001E-2</v>
      </c>
      <c r="AY278">
        <v>0.169795</v>
      </c>
      <c r="BB278" t="str">
        <f t="shared" si="108"/>
        <v>D25</v>
      </c>
      <c r="BC278" t="s">
        <v>257</v>
      </c>
      <c r="BD278">
        <v>111610.72638864</v>
      </c>
      <c r="BE278">
        <v>5.9704E-2</v>
      </c>
      <c r="BF278">
        <v>-2.3293000000000001E-2</v>
      </c>
      <c r="BG278">
        <v>0.169795</v>
      </c>
      <c r="BH278">
        <f t="shared" si="103"/>
        <v>11.622772438904185</v>
      </c>
      <c r="BI278">
        <f t="shared" si="104"/>
        <v>6.3494899478462097E-2</v>
      </c>
      <c r="BJ278">
        <f t="shared" si="104"/>
        <v>-2.2762786416011836E-2</v>
      </c>
      <c r="BK278">
        <f t="shared" si="104"/>
        <v>0.20452177474238292</v>
      </c>
    </row>
    <row r="279" spans="2:63" x14ac:dyDescent="0.2">
      <c r="B279" t="s">
        <v>236</v>
      </c>
      <c r="C279" t="s">
        <v>253</v>
      </c>
      <c r="D279">
        <v>68059.911320835497</v>
      </c>
      <c r="E279">
        <v>5.6163999999999999E-2</v>
      </c>
      <c r="F279">
        <v>-0.23651700000000001</v>
      </c>
      <c r="G279" t="s">
        <v>195</v>
      </c>
      <c r="J279" t="s">
        <v>236</v>
      </c>
      <c r="K279" t="s">
        <v>253</v>
      </c>
      <c r="L279">
        <v>68059.911320835497</v>
      </c>
      <c r="M279">
        <v>5.6163999999999999E-2</v>
      </c>
      <c r="N279">
        <v>-0.23651700000000001</v>
      </c>
      <c r="O279" t="s">
        <v>195</v>
      </c>
      <c r="P279">
        <f t="shared" si="101"/>
        <v>11.128143645098355</v>
      </c>
      <c r="Q279">
        <f t="shared" si="102"/>
        <v>5.9506100636127462E-2</v>
      </c>
      <c r="R279">
        <f t="shared" si="102"/>
        <v>-0.19127678794549527</v>
      </c>
      <c r="AT279" t="str">
        <f t="shared" si="107"/>
        <v>D25</v>
      </c>
      <c r="AU279" t="s">
        <v>259</v>
      </c>
      <c r="AV279">
        <v>110727.62622308799</v>
      </c>
      <c r="AW279">
        <v>5.0400000000000002E-3</v>
      </c>
      <c r="AX279">
        <v>-9.8288E-2</v>
      </c>
      <c r="AY279">
        <v>0.112206</v>
      </c>
      <c r="BB279" t="str">
        <f t="shared" si="108"/>
        <v>D25</v>
      </c>
      <c r="BC279" t="s">
        <v>259</v>
      </c>
      <c r="BD279">
        <v>110727.62622308799</v>
      </c>
      <c r="BE279">
        <v>5.0400000000000002E-3</v>
      </c>
      <c r="BF279">
        <v>-9.8288E-2</v>
      </c>
      <c r="BG279">
        <v>0.112206</v>
      </c>
      <c r="BH279">
        <f t="shared" si="103"/>
        <v>11.614828646939456</v>
      </c>
      <c r="BI279">
        <f t="shared" si="104"/>
        <v>5.0655302725737721E-3</v>
      </c>
      <c r="BJ279">
        <f t="shared" si="104"/>
        <v>-8.9492009381874335E-2</v>
      </c>
      <c r="BK279">
        <f t="shared" si="104"/>
        <v>0.12638742771408684</v>
      </c>
    </row>
    <row r="280" spans="2:63" x14ac:dyDescent="0.2">
      <c r="B280" t="s">
        <v>236</v>
      </c>
      <c r="C280" t="s">
        <v>254</v>
      </c>
      <c r="D280">
        <v>69031.164592522895</v>
      </c>
      <c r="E280">
        <v>2.5328E-2</v>
      </c>
      <c r="F280">
        <v>-9.3381000000000006E-2</v>
      </c>
      <c r="G280" t="s">
        <v>195</v>
      </c>
      <c r="J280" t="s">
        <v>236</v>
      </c>
      <c r="K280" t="s">
        <v>254</v>
      </c>
      <c r="L280">
        <v>69031.164592522895</v>
      </c>
      <c r="M280">
        <v>2.5328E-2</v>
      </c>
      <c r="N280">
        <v>-9.3381000000000006E-2</v>
      </c>
      <c r="O280" t="s">
        <v>195</v>
      </c>
      <c r="P280">
        <f t="shared" si="101"/>
        <v>11.142313342372578</v>
      </c>
      <c r="Q280">
        <f t="shared" si="102"/>
        <v>2.598617791421114E-2</v>
      </c>
      <c r="R280">
        <f t="shared" si="102"/>
        <v>-8.5405727738089479E-2</v>
      </c>
      <c r="AT280" t="str">
        <f t="shared" si="107"/>
        <v>D25</v>
      </c>
      <c r="AU280" t="s">
        <v>260</v>
      </c>
      <c r="AV280">
        <v>109847.791730193</v>
      </c>
      <c r="AW280">
        <v>9.2785999999999993E-2</v>
      </c>
      <c r="AX280">
        <v>1.0392999999999999E-2</v>
      </c>
      <c r="AY280">
        <v>0.17268800000000001</v>
      </c>
      <c r="BB280" t="str">
        <f t="shared" si="108"/>
        <v>D25</v>
      </c>
      <c r="BC280" t="s">
        <v>260</v>
      </c>
      <c r="BD280">
        <v>109847.791730193</v>
      </c>
      <c r="BE280">
        <v>9.2785999999999993E-2</v>
      </c>
      <c r="BF280">
        <v>1.0392999999999999E-2</v>
      </c>
      <c r="BG280">
        <v>0.17268800000000001</v>
      </c>
      <c r="BH280">
        <f t="shared" si="103"/>
        <v>11.606850975018006</v>
      </c>
      <c r="BI280">
        <f t="shared" si="104"/>
        <v>0.10227575853106323</v>
      </c>
      <c r="BJ280">
        <f t="shared" si="104"/>
        <v>1.0502148832819492E-2</v>
      </c>
      <c r="BK280">
        <f t="shared" si="104"/>
        <v>0.20873382714139285</v>
      </c>
    </row>
    <row r="281" spans="2:63" x14ac:dyDescent="0.2">
      <c r="B281" t="s">
        <v>236</v>
      </c>
      <c r="C281" t="s">
        <v>255</v>
      </c>
      <c r="D281">
        <v>45532.760469797999</v>
      </c>
      <c r="E281">
        <v>-2.7664000000000001E-2</v>
      </c>
      <c r="F281">
        <v>-6.0108000000000002E-2</v>
      </c>
      <c r="G281" t="s">
        <v>195</v>
      </c>
      <c r="J281" t="s">
        <v>236</v>
      </c>
      <c r="K281" t="s">
        <v>255</v>
      </c>
      <c r="L281">
        <v>45532.760469797999</v>
      </c>
      <c r="M281">
        <v>-2.7664000000000001E-2</v>
      </c>
      <c r="N281">
        <v>-6.0108000000000002E-2</v>
      </c>
      <c r="O281" t="s">
        <v>195</v>
      </c>
      <c r="P281">
        <f t="shared" si="101"/>
        <v>10.726187356181192</v>
      </c>
      <c r="Q281">
        <f t="shared" si="102"/>
        <v>-2.6919304364072309E-2</v>
      </c>
      <c r="R281">
        <f t="shared" si="102"/>
        <v>-5.6699883408105591E-2</v>
      </c>
      <c r="AT281" t="s">
        <v>252</v>
      </c>
      <c r="AU281" t="s">
        <v>254</v>
      </c>
      <c r="AV281">
        <v>1714.8113598877201</v>
      </c>
      <c r="AW281">
        <v>6.3798999999999995E-2</v>
      </c>
      <c r="AX281">
        <v>-4.6931E-2</v>
      </c>
      <c r="AY281">
        <v>0.21183199999999999</v>
      </c>
      <c r="BB281" t="s">
        <v>252</v>
      </c>
      <c r="BC281" t="s">
        <v>254</v>
      </c>
      <c r="BD281">
        <v>1714.8113598877201</v>
      </c>
      <c r="BE281">
        <v>6.3798999999999995E-2</v>
      </c>
      <c r="BF281">
        <v>-4.6931E-2</v>
      </c>
      <c r="BG281">
        <v>0.21183199999999999</v>
      </c>
      <c r="BH281">
        <f t="shared" si="103"/>
        <v>7.4470583593156654</v>
      </c>
      <c r="BI281">
        <f t="shared" si="104"/>
        <v>6.814669072133013E-2</v>
      </c>
      <c r="BJ281">
        <f t="shared" si="104"/>
        <v>-4.4827214018879943E-2</v>
      </c>
      <c r="BK281">
        <f t="shared" si="104"/>
        <v>0.26876503486566317</v>
      </c>
    </row>
    <row r="282" spans="2:63" x14ac:dyDescent="0.2">
      <c r="B282" t="s">
        <v>236</v>
      </c>
      <c r="C282" t="s">
        <v>256</v>
      </c>
      <c r="D282">
        <v>45128.261832248703</v>
      </c>
      <c r="E282">
        <v>-3.4859000000000001E-2</v>
      </c>
      <c r="F282">
        <v>-5.2241000000000003E-2</v>
      </c>
      <c r="G282" t="s">
        <v>195</v>
      </c>
      <c r="J282" t="s">
        <v>236</v>
      </c>
      <c r="K282" t="s">
        <v>256</v>
      </c>
      <c r="L282">
        <v>45128.261832248703</v>
      </c>
      <c r="M282">
        <v>-3.4859000000000001E-2</v>
      </c>
      <c r="N282">
        <v>-5.2241000000000003E-2</v>
      </c>
      <c r="O282" t="s">
        <v>195</v>
      </c>
      <c r="P282">
        <f t="shared" si="101"/>
        <v>10.717263977393955</v>
      </c>
      <c r="Q282">
        <f t="shared" si="102"/>
        <v>-3.3684782178055178E-2</v>
      </c>
      <c r="R282">
        <f t="shared" si="102"/>
        <v>-4.9647371657253428E-2</v>
      </c>
      <c r="AT282" t="str">
        <f t="shared" ref="AT282:AT286" si="109">AT281</f>
        <v>D26</v>
      </c>
      <c r="AU282" t="s">
        <v>255</v>
      </c>
      <c r="AV282">
        <v>112839.26499671899</v>
      </c>
      <c r="AW282">
        <v>0.18443100000000001</v>
      </c>
      <c r="AX282">
        <v>-3.0814999999999999E-2</v>
      </c>
      <c r="AY282">
        <v>0.46119199999999999</v>
      </c>
      <c r="BB282" t="str">
        <f t="shared" ref="BB282:BB286" si="110">BB281</f>
        <v>D26</v>
      </c>
      <c r="BC282" t="s">
        <v>255</v>
      </c>
      <c r="BD282">
        <v>112839.26499671899</v>
      </c>
      <c r="BE282">
        <v>0.18443100000000001</v>
      </c>
      <c r="BF282">
        <v>-3.0814999999999999E-2</v>
      </c>
      <c r="BG282">
        <v>0.46119199999999999</v>
      </c>
      <c r="BH282">
        <f t="shared" si="103"/>
        <v>11.633719651418</v>
      </c>
      <c r="BI282">
        <f t="shared" si="104"/>
        <v>0.22613782524838488</v>
      </c>
      <c r="BJ282">
        <f t="shared" si="104"/>
        <v>-2.9893821878804634E-2</v>
      </c>
      <c r="BK282">
        <f t="shared" si="104"/>
        <v>0.85594868673070934</v>
      </c>
    </row>
    <row r="283" spans="2:63" x14ac:dyDescent="0.2">
      <c r="B283" t="s">
        <v>236</v>
      </c>
      <c r="C283" t="s">
        <v>257</v>
      </c>
      <c r="D283">
        <v>44669.951119292702</v>
      </c>
      <c r="E283">
        <v>5.525E-2</v>
      </c>
      <c r="F283">
        <v>-1.0851E-2</v>
      </c>
      <c r="G283" t="s">
        <v>195</v>
      </c>
      <c r="J283" t="s">
        <v>236</v>
      </c>
      <c r="K283" t="s">
        <v>257</v>
      </c>
      <c r="L283">
        <v>44669.951119292702</v>
      </c>
      <c r="M283">
        <v>5.525E-2</v>
      </c>
      <c r="N283">
        <v>-1.0851E-2</v>
      </c>
      <c r="O283" t="s">
        <v>195</v>
      </c>
      <c r="P283">
        <f t="shared" si="101"/>
        <v>10.707056320083034</v>
      </c>
      <c r="Q283">
        <f t="shared" si="102"/>
        <v>5.8481079650701248E-2</v>
      </c>
      <c r="R283">
        <f t="shared" si="102"/>
        <v>-1.0734519726448309E-2</v>
      </c>
      <c r="AT283" t="str">
        <f t="shared" si="109"/>
        <v>D26</v>
      </c>
      <c r="AU283" t="s">
        <v>256</v>
      </c>
      <c r="AV283">
        <v>112431.181248797</v>
      </c>
      <c r="AW283">
        <v>9.4701999999999995E-2</v>
      </c>
      <c r="AX283">
        <v>3.9029999999999998E-3</v>
      </c>
      <c r="AY283">
        <v>0.179759</v>
      </c>
      <c r="BB283" t="str">
        <f t="shared" si="110"/>
        <v>D26</v>
      </c>
      <c r="BC283" t="s">
        <v>256</v>
      </c>
      <c r="BD283">
        <v>112431.181248797</v>
      </c>
      <c r="BE283">
        <v>9.4701999999999995E-2</v>
      </c>
      <c r="BF283">
        <v>3.9029999999999998E-3</v>
      </c>
      <c r="BG283">
        <v>0.179759</v>
      </c>
      <c r="BH283">
        <f t="shared" si="103"/>
        <v>11.630096591215313</v>
      </c>
      <c r="BI283">
        <f t="shared" si="104"/>
        <v>0.10460864820202849</v>
      </c>
      <c r="BJ283">
        <f t="shared" si="104"/>
        <v>3.9182930979613428E-3</v>
      </c>
      <c r="BK283">
        <f t="shared" si="104"/>
        <v>0.21915388282224371</v>
      </c>
    </row>
    <row r="284" spans="2:63" x14ac:dyDescent="0.2">
      <c r="B284" t="s">
        <v>236</v>
      </c>
      <c r="C284" t="s">
        <v>258</v>
      </c>
      <c r="D284">
        <v>44237.816503529997</v>
      </c>
      <c r="E284">
        <v>-4.9835999999999998E-2</v>
      </c>
      <c r="F284">
        <v>-0.307253</v>
      </c>
      <c r="G284" t="s">
        <v>195</v>
      </c>
      <c r="J284" t="s">
        <v>236</v>
      </c>
      <c r="K284" t="s">
        <v>258</v>
      </c>
      <c r="L284">
        <v>44237.816503529997</v>
      </c>
      <c r="M284">
        <v>-4.9835999999999998E-2</v>
      </c>
      <c r="N284">
        <v>-0.307253</v>
      </c>
      <c r="O284" t="s">
        <v>195</v>
      </c>
      <c r="P284">
        <f t="shared" si="101"/>
        <v>10.697335279271357</v>
      </c>
      <c r="Q284">
        <f t="shared" si="102"/>
        <v>-4.7470271547174987E-2</v>
      </c>
      <c r="R284">
        <f t="shared" si="102"/>
        <v>-0.23503713512227548</v>
      </c>
      <c r="AT284" t="str">
        <f t="shared" si="109"/>
        <v>D26</v>
      </c>
      <c r="AU284" t="s">
        <v>257</v>
      </c>
      <c r="AV284">
        <v>111979.960796563</v>
      </c>
      <c r="AW284">
        <v>0.15159600000000001</v>
      </c>
      <c r="AX284">
        <v>-1.8248E-2</v>
      </c>
      <c r="AY284">
        <v>0.36023699999999997</v>
      </c>
      <c r="BB284" t="str">
        <f t="shared" si="110"/>
        <v>D26</v>
      </c>
      <c r="BC284" t="s">
        <v>257</v>
      </c>
      <c r="BD284">
        <v>111979.960796563</v>
      </c>
      <c r="BE284">
        <v>0.15159600000000001</v>
      </c>
      <c r="BF284">
        <v>-1.8248E-2</v>
      </c>
      <c r="BG284">
        <v>0.36023699999999997</v>
      </c>
      <c r="BH284">
        <f t="shared" si="103"/>
        <v>11.626075212809619</v>
      </c>
      <c r="BI284">
        <f t="shared" si="104"/>
        <v>0.17868374029353942</v>
      </c>
      <c r="BJ284">
        <f t="shared" si="104"/>
        <v>-1.7920977993573273E-2</v>
      </c>
      <c r="BK284">
        <f t="shared" si="104"/>
        <v>0.56307882762835604</v>
      </c>
    </row>
    <row r="285" spans="2:63" x14ac:dyDescent="0.2">
      <c r="B285" t="s">
        <v>236</v>
      </c>
      <c r="C285" t="s">
        <v>259</v>
      </c>
      <c r="D285">
        <v>43782.740766196897</v>
      </c>
      <c r="E285">
        <v>-8.4449999999999994E-3</v>
      </c>
      <c r="F285">
        <v>-4.1231999999999998E-2</v>
      </c>
      <c r="G285" t="s">
        <v>195</v>
      </c>
      <c r="J285" t="s">
        <v>236</v>
      </c>
      <c r="K285" t="s">
        <v>259</v>
      </c>
      <c r="L285">
        <v>43782.740766196897</v>
      </c>
      <c r="M285">
        <v>-8.4449999999999994E-3</v>
      </c>
      <c r="N285">
        <v>-4.1231999999999998E-2</v>
      </c>
      <c r="O285" t="s">
        <v>195</v>
      </c>
      <c r="P285">
        <f t="shared" si="101"/>
        <v>10.686994972273979</v>
      </c>
      <c r="Q285">
        <f t="shared" si="102"/>
        <v>-8.3742792120542007E-3</v>
      </c>
      <c r="R285">
        <f t="shared" si="102"/>
        <v>-3.9599243972524859E-2</v>
      </c>
      <c r="AT285" t="str">
        <f t="shared" si="109"/>
        <v>D26</v>
      </c>
      <c r="AU285" t="s">
        <v>259</v>
      </c>
      <c r="AV285">
        <v>111096.17555973701</v>
      </c>
      <c r="AW285">
        <v>0.14982100000000001</v>
      </c>
      <c r="AX285">
        <v>-5.1402000000000003E-2</v>
      </c>
      <c r="AY285">
        <v>0.36666700000000002</v>
      </c>
      <c r="BB285" t="str">
        <f t="shared" si="110"/>
        <v>D26</v>
      </c>
      <c r="BC285" t="s">
        <v>259</v>
      </c>
      <c r="BD285">
        <v>111096.17555973701</v>
      </c>
      <c r="BE285">
        <v>0.14982100000000001</v>
      </c>
      <c r="BF285">
        <v>-5.1402000000000003E-2</v>
      </c>
      <c r="BG285">
        <v>0.36666700000000002</v>
      </c>
      <c r="BH285">
        <f t="shared" si="103"/>
        <v>11.618151551630515</v>
      </c>
      <c r="BI285">
        <f t="shared" si="104"/>
        <v>0.1762228895326749</v>
      </c>
      <c r="BJ285">
        <f t="shared" si="104"/>
        <v>-4.888900724936799E-2</v>
      </c>
      <c r="BK285">
        <f t="shared" si="104"/>
        <v>0.57894819944642084</v>
      </c>
    </row>
    <row r="286" spans="2:63" x14ac:dyDescent="0.2">
      <c r="B286" t="s">
        <v>236</v>
      </c>
      <c r="C286" t="s">
        <v>260</v>
      </c>
      <c r="D286">
        <v>42904.2591125869</v>
      </c>
      <c r="E286">
        <v>1.7736999999999999E-2</v>
      </c>
      <c r="F286">
        <v>-9.3412999999999996E-2</v>
      </c>
      <c r="G286" t="s">
        <v>195</v>
      </c>
      <c r="J286" t="s">
        <v>236</v>
      </c>
      <c r="K286" t="s">
        <v>260</v>
      </c>
      <c r="L286">
        <v>42904.2591125869</v>
      </c>
      <c r="M286">
        <v>1.7736999999999999E-2</v>
      </c>
      <c r="N286">
        <v>-9.3412999999999996E-2</v>
      </c>
      <c r="O286" t="s">
        <v>195</v>
      </c>
      <c r="P286">
        <f t="shared" si="101"/>
        <v>10.666726380001855</v>
      </c>
      <c r="Q286">
        <f t="shared" si="102"/>
        <v>1.8057282011029633E-2</v>
      </c>
      <c r="R286">
        <f t="shared" si="102"/>
        <v>-8.5432494400560444E-2</v>
      </c>
      <c r="AT286" t="str">
        <f t="shared" si="109"/>
        <v>D26</v>
      </c>
      <c r="AU286" t="s">
        <v>260</v>
      </c>
      <c r="AV286">
        <v>110216.55072174899</v>
      </c>
      <c r="AW286">
        <v>2.92E-2</v>
      </c>
      <c r="AX286">
        <v>-9.7285999999999997E-2</v>
      </c>
      <c r="AY286">
        <v>0.18127099999999999</v>
      </c>
      <c r="BB286" t="str">
        <f t="shared" si="110"/>
        <v>D26</v>
      </c>
      <c r="BC286" t="s">
        <v>260</v>
      </c>
      <c r="BD286">
        <v>110216.55072174899</v>
      </c>
      <c r="BE286">
        <v>2.92E-2</v>
      </c>
      <c r="BF286">
        <v>-9.7285999999999997E-2</v>
      </c>
      <c r="BG286">
        <v>0.18127099999999999</v>
      </c>
      <c r="BH286">
        <f t="shared" si="103"/>
        <v>11.610202352461506</v>
      </c>
      <c r="BI286">
        <f t="shared" si="104"/>
        <v>3.0078285949732182E-2</v>
      </c>
      <c r="BJ286">
        <f t="shared" si="104"/>
        <v>-8.866056798318761E-2</v>
      </c>
      <c r="BK286">
        <f t="shared" si="104"/>
        <v>0.22140537345079994</v>
      </c>
    </row>
    <row r="287" spans="2:63" x14ac:dyDescent="0.2">
      <c r="B287" t="s">
        <v>237</v>
      </c>
      <c r="C287" t="s">
        <v>238</v>
      </c>
      <c r="D287">
        <v>1071.5857408532399</v>
      </c>
      <c r="E287">
        <v>-7.8799999999999996E-4</v>
      </c>
      <c r="F287">
        <v>-0.50547900000000001</v>
      </c>
      <c r="G287" t="s">
        <v>195</v>
      </c>
      <c r="J287" t="s">
        <v>237</v>
      </c>
      <c r="K287" t="s">
        <v>238</v>
      </c>
      <c r="L287">
        <v>1071.5857408532399</v>
      </c>
      <c r="M287">
        <v>-7.8799999999999996E-4</v>
      </c>
      <c r="N287">
        <v>-0.50547900000000001</v>
      </c>
      <c r="O287" t="s">
        <v>195</v>
      </c>
      <c r="P287">
        <f t="shared" si="101"/>
        <v>6.976894831173972</v>
      </c>
      <c r="Q287">
        <f t="shared" si="102"/>
        <v>-7.8737954491860411E-4</v>
      </c>
      <c r="R287">
        <f t="shared" si="102"/>
        <v>-0.33575958216620755</v>
      </c>
      <c r="AT287" t="s">
        <v>254</v>
      </c>
      <c r="AU287" t="s">
        <v>255</v>
      </c>
      <c r="AV287">
        <v>114547.886898886</v>
      </c>
      <c r="AW287">
        <v>0.21449199999999999</v>
      </c>
      <c r="AX287">
        <v>4.761E-2</v>
      </c>
      <c r="AY287">
        <v>0.38686799999999999</v>
      </c>
      <c r="BB287" t="s">
        <v>254</v>
      </c>
      <c r="BC287" t="s">
        <v>255</v>
      </c>
      <c r="BD287">
        <v>114547.886898886</v>
      </c>
      <c r="BE287">
        <v>0.21449199999999999</v>
      </c>
      <c r="BF287">
        <v>4.761E-2</v>
      </c>
      <c r="BG287">
        <v>0.38686799999999999</v>
      </c>
      <c r="BH287">
        <f t="shared" si="103"/>
        <v>11.64874824073538</v>
      </c>
      <c r="BI287">
        <f t="shared" si="104"/>
        <v>0.27306150923988043</v>
      </c>
      <c r="BJ287">
        <f t="shared" si="104"/>
        <v>4.9990025094761602E-2</v>
      </c>
      <c r="BK287">
        <f t="shared" si="104"/>
        <v>0.63097016629371816</v>
      </c>
    </row>
    <row r="288" spans="2:63" x14ac:dyDescent="0.2">
      <c r="B288" t="s">
        <v>237</v>
      </c>
      <c r="C288" t="s">
        <v>239</v>
      </c>
      <c r="D288">
        <v>2223.9750448240102</v>
      </c>
      <c r="E288">
        <v>-9.9003999999999995E-2</v>
      </c>
      <c r="F288">
        <v>-0.27414899999999998</v>
      </c>
      <c r="G288" t="s">
        <v>195</v>
      </c>
      <c r="J288" t="s">
        <v>237</v>
      </c>
      <c r="K288" t="s">
        <v>239</v>
      </c>
      <c r="L288">
        <v>2223.9750448240102</v>
      </c>
      <c r="M288">
        <v>-9.9003999999999995E-2</v>
      </c>
      <c r="N288">
        <v>-0.27414899999999998</v>
      </c>
      <c r="O288" t="s">
        <v>195</v>
      </c>
      <c r="P288">
        <f t="shared" si="101"/>
        <v>7.7070514344550052</v>
      </c>
      <c r="Q288">
        <f t="shared" si="102"/>
        <v>-9.0085204421457968E-2</v>
      </c>
      <c r="R288">
        <f t="shared" si="102"/>
        <v>-0.21516243390686646</v>
      </c>
      <c r="AT288" t="str">
        <f t="shared" ref="AT288:AT291" si="111">AT287</f>
        <v>D28</v>
      </c>
      <c r="AU288" t="s">
        <v>256</v>
      </c>
      <c r="AV288">
        <v>114139.58298942501</v>
      </c>
      <c r="AW288">
        <v>4.7780000000000003E-2</v>
      </c>
      <c r="AX288">
        <v>-3.3631000000000001E-2</v>
      </c>
      <c r="AY288">
        <v>0.15279400000000001</v>
      </c>
      <c r="BB288" t="str">
        <f t="shared" ref="BB288:BB291" si="112">BB287</f>
        <v>D28</v>
      </c>
      <c r="BC288" t="s">
        <v>256</v>
      </c>
      <c r="BD288">
        <v>114139.58298942501</v>
      </c>
      <c r="BE288">
        <v>4.7780000000000003E-2</v>
      </c>
      <c r="BF288">
        <v>-3.3631000000000001E-2</v>
      </c>
      <c r="BG288">
        <v>0.15279400000000001</v>
      </c>
      <c r="BH288">
        <f t="shared" si="103"/>
        <v>11.64517739058328</v>
      </c>
      <c r="BI288">
        <f t="shared" si="104"/>
        <v>5.0177479994119013E-2</v>
      </c>
      <c r="BJ288">
        <f t="shared" si="104"/>
        <v>-3.2536756347284479E-2</v>
      </c>
      <c r="BK288">
        <f t="shared" si="104"/>
        <v>0.18035046966145188</v>
      </c>
    </row>
    <row r="289" spans="2:63" x14ac:dyDescent="0.2">
      <c r="B289" t="s">
        <v>237</v>
      </c>
      <c r="C289" t="s">
        <v>240</v>
      </c>
      <c r="D289">
        <v>2911.0742003597202</v>
      </c>
      <c r="E289" t="s">
        <v>195</v>
      </c>
      <c r="F289" t="s">
        <v>195</v>
      </c>
      <c r="G289" t="s">
        <v>195</v>
      </c>
      <c r="J289" t="s">
        <v>237</v>
      </c>
      <c r="K289" t="s">
        <v>243</v>
      </c>
      <c r="L289">
        <v>61275.597957098696</v>
      </c>
      <c r="M289">
        <v>-1.5161000000000001E-2</v>
      </c>
      <c r="N289">
        <v>-0.13697899999999999</v>
      </c>
      <c r="O289" t="s">
        <v>195</v>
      </c>
      <c r="P289">
        <f t="shared" si="101"/>
        <v>11.023136966930482</v>
      </c>
      <c r="Q289">
        <f t="shared" si="102"/>
        <v>-1.4934576879923481E-2</v>
      </c>
      <c r="R289">
        <f t="shared" si="102"/>
        <v>-0.12047627968502496</v>
      </c>
      <c r="AT289" t="str">
        <f t="shared" si="111"/>
        <v>D28</v>
      </c>
      <c r="AU289" t="s">
        <v>257</v>
      </c>
      <c r="AV289">
        <v>113688.838651821</v>
      </c>
      <c r="AW289">
        <v>0.116032</v>
      </c>
      <c r="AX289">
        <v>1.6036000000000002E-2</v>
      </c>
      <c r="AY289">
        <v>0.219996</v>
      </c>
      <c r="BB289" t="str">
        <f t="shared" si="112"/>
        <v>D28</v>
      </c>
      <c r="BC289" t="s">
        <v>257</v>
      </c>
      <c r="BD289">
        <v>113688.838651821</v>
      </c>
      <c r="BE289">
        <v>0.116032</v>
      </c>
      <c r="BF289">
        <v>1.6036000000000002E-2</v>
      </c>
      <c r="BG289">
        <v>0.219996</v>
      </c>
      <c r="BH289">
        <f t="shared" si="103"/>
        <v>11.641220510028504</v>
      </c>
      <c r="BI289">
        <f t="shared" si="104"/>
        <v>0.1312626701419056</v>
      </c>
      <c r="BJ289">
        <f t="shared" si="104"/>
        <v>1.6297344211780109E-2</v>
      </c>
      <c r="BK289">
        <f t="shared" si="104"/>
        <v>0.28204470746303861</v>
      </c>
    </row>
    <row r="290" spans="2:63" x14ac:dyDescent="0.2">
      <c r="B290" t="s">
        <v>237</v>
      </c>
      <c r="C290" t="s">
        <v>241</v>
      </c>
      <c r="D290">
        <v>2984.3649240667601</v>
      </c>
      <c r="E290" t="s">
        <v>195</v>
      </c>
      <c r="F290" t="s">
        <v>195</v>
      </c>
      <c r="G290" t="s">
        <v>195</v>
      </c>
      <c r="J290" t="s">
        <v>237</v>
      </c>
      <c r="K290" t="s">
        <v>244</v>
      </c>
      <c r="L290">
        <v>61536.108952386603</v>
      </c>
      <c r="M290">
        <v>3.4542000000000003E-2</v>
      </c>
      <c r="N290">
        <v>-0.13478499999999999</v>
      </c>
      <c r="O290" t="s">
        <v>195</v>
      </c>
      <c r="P290">
        <f t="shared" si="101"/>
        <v>11.027379418934043</v>
      </c>
      <c r="Q290">
        <f t="shared" si="102"/>
        <v>3.5777838083065241E-2</v>
      </c>
      <c r="R290">
        <f t="shared" si="102"/>
        <v>-0.11877580334600828</v>
      </c>
      <c r="AT290" t="str">
        <f t="shared" si="111"/>
        <v>D28</v>
      </c>
      <c r="AU290" t="s">
        <v>259</v>
      </c>
      <c r="AV290">
        <v>112805.33732940099</v>
      </c>
      <c r="AW290">
        <v>9.9636000000000002E-2</v>
      </c>
      <c r="AX290">
        <v>-5.8431999999999998E-2</v>
      </c>
      <c r="AY290">
        <v>0.337007</v>
      </c>
      <c r="BB290" t="str">
        <f t="shared" si="112"/>
        <v>D28</v>
      </c>
      <c r="BC290" t="s">
        <v>259</v>
      </c>
      <c r="BD290">
        <v>112805.33732940099</v>
      </c>
      <c r="BE290">
        <v>9.9636000000000002E-2</v>
      </c>
      <c r="BF290">
        <v>-5.8431999999999998E-2</v>
      </c>
      <c r="BG290">
        <v>0.337007</v>
      </c>
      <c r="BH290">
        <f t="shared" si="103"/>
        <v>11.633418933676703</v>
      </c>
      <c r="BI290">
        <f t="shared" si="104"/>
        <v>0.11066191007192648</v>
      </c>
      <c r="BJ290">
        <f t="shared" si="104"/>
        <v>-5.520619180070141E-2</v>
      </c>
      <c r="BK290">
        <f t="shared" si="104"/>
        <v>0.50831155080068724</v>
      </c>
    </row>
    <row r="291" spans="2:63" x14ac:dyDescent="0.2">
      <c r="B291" t="s">
        <v>237</v>
      </c>
      <c r="C291" t="s">
        <v>242</v>
      </c>
      <c r="D291">
        <v>60561.852630182897</v>
      </c>
      <c r="E291" t="s">
        <v>195</v>
      </c>
      <c r="F291" t="s">
        <v>195</v>
      </c>
      <c r="G291" t="s">
        <v>195</v>
      </c>
      <c r="J291" t="s">
        <v>237</v>
      </c>
      <c r="K291" t="s">
        <v>246</v>
      </c>
      <c r="L291">
        <v>62056.821454212397</v>
      </c>
      <c r="M291">
        <v>0.22712399999999999</v>
      </c>
      <c r="N291">
        <v>-0.25645600000000002</v>
      </c>
      <c r="O291" t="s">
        <v>195</v>
      </c>
      <c r="P291">
        <f t="shared" si="101"/>
        <v>11.035805719388311</v>
      </c>
      <c r="Q291">
        <f t="shared" si="102"/>
        <v>0.29386861540531728</v>
      </c>
      <c r="R291">
        <f t="shared" si="102"/>
        <v>-0.20411060952393081</v>
      </c>
      <c r="AT291" t="str">
        <f t="shared" si="111"/>
        <v>D28</v>
      </c>
      <c r="AU291" t="s">
        <v>260</v>
      </c>
      <c r="AV291">
        <v>111925.625131155</v>
      </c>
      <c r="AW291">
        <v>0.14599899999999999</v>
      </c>
      <c r="AX291">
        <v>1.2746E-2</v>
      </c>
      <c r="AY291">
        <v>0.28211799999999998</v>
      </c>
      <c r="BB291" t="str">
        <f t="shared" si="112"/>
        <v>D28</v>
      </c>
      <c r="BC291" t="s">
        <v>260</v>
      </c>
      <c r="BD291">
        <v>111925.625131155</v>
      </c>
      <c r="BE291">
        <v>0.14599899999999999</v>
      </c>
      <c r="BF291">
        <v>1.2746E-2</v>
      </c>
      <c r="BG291">
        <v>0.28211799999999998</v>
      </c>
      <c r="BH291">
        <f t="shared" si="103"/>
        <v>11.625589868361873</v>
      </c>
      <c r="BI291">
        <f t="shared" si="104"/>
        <v>0.17095881620747516</v>
      </c>
      <c r="BJ291">
        <f t="shared" si="104"/>
        <v>1.2910557971909965E-2</v>
      </c>
      <c r="BK291">
        <f t="shared" si="104"/>
        <v>0.39298659111107392</v>
      </c>
    </row>
    <row r="292" spans="2:63" x14ac:dyDescent="0.2">
      <c r="B292" t="s">
        <v>237</v>
      </c>
      <c r="C292" t="s">
        <v>243</v>
      </c>
      <c r="D292">
        <v>61275.597957098696</v>
      </c>
      <c r="E292">
        <v>-1.5161000000000001E-2</v>
      </c>
      <c r="F292">
        <v>-0.13697899999999999</v>
      </c>
      <c r="G292" t="s">
        <v>195</v>
      </c>
      <c r="J292" t="s">
        <v>237</v>
      </c>
      <c r="K292" t="s">
        <v>247</v>
      </c>
      <c r="L292">
        <v>62770.692882905103</v>
      </c>
      <c r="M292">
        <v>0.26147300000000001</v>
      </c>
      <c r="N292">
        <v>4.3220000000000003E-3</v>
      </c>
      <c r="O292" t="s">
        <v>195</v>
      </c>
      <c r="P292">
        <f t="shared" si="101"/>
        <v>11.047243569691073</v>
      </c>
      <c r="Q292">
        <f t="shared" si="102"/>
        <v>0.3540466360742397</v>
      </c>
      <c r="R292">
        <f t="shared" si="102"/>
        <v>4.340760768039467E-3</v>
      </c>
      <c r="AT292" t="s">
        <v>255</v>
      </c>
      <c r="AU292" t="s">
        <v>256</v>
      </c>
      <c r="AV292">
        <v>442.23523152277198</v>
      </c>
      <c r="AW292">
        <v>2.0584999999999999E-2</v>
      </c>
      <c r="AX292">
        <v>-3.6726000000000002E-2</v>
      </c>
      <c r="AY292">
        <v>8.0226000000000006E-2</v>
      </c>
      <c r="BB292" t="s">
        <v>255</v>
      </c>
      <c r="BC292" t="s">
        <v>256</v>
      </c>
      <c r="BD292">
        <v>442.23523152277198</v>
      </c>
      <c r="BE292">
        <v>2.0584999999999999E-2</v>
      </c>
      <c r="BF292">
        <v>-3.6726000000000002E-2</v>
      </c>
      <c r="BG292">
        <v>8.0226000000000006E-2</v>
      </c>
      <c r="BH292">
        <f t="shared" si="103"/>
        <v>6.0918419385258815</v>
      </c>
      <c r="BI292">
        <f t="shared" si="104"/>
        <v>2.1017648290050692E-2</v>
      </c>
      <c r="BJ292">
        <f t="shared" si="104"/>
        <v>-3.5424982107133421E-2</v>
      </c>
      <c r="BK292">
        <f t="shared" si="104"/>
        <v>8.7223600580142516E-2</v>
      </c>
    </row>
    <row r="293" spans="2:63" x14ac:dyDescent="0.2">
      <c r="B293" t="s">
        <v>237</v>
      </c>
      <c r="C293" t="s">
        <v>244</v>
      </c>
      <c r="D293">
        <v>61536.108952386603</v>
      </c>
      <c r="E293">
        <v>3.4542000000000003E-2</v>
      </c>
      <c r="F293">
        <v>-0.13478499999999999</v>
      </c>
      <c r="G293" t="s">
        <v>195</v>
      </c>
      <c r="J293" t="s">
        <v>237</v>
      </c>
      <c r="K293" t="s">
        <v>250</v>
      </c>
      <c r="L293">
        <v>66642.100342050995</v>
      </c>
      <c r="M293">
        <v>0.29294399999999998</v>
      </c>
      <c r="N293">
        <v>-7.8434000000000004E-2</v>
      </c>
      <c r="O293" t="s">
        <v>195</v>
      </c>
      <c r="P293">
        <f t="shared" si="101"/>
        <v>11.10709179408191</v>
      </c>
      <c r="Q293">
        <f t="shared" si="102"/>
        <v>0.41431513204046067</v>
      </c>
      <c r="R293">
        <f t="shared" si="102"/>
        <v>-7.2729531895322289E-2</v>
      </c>
      <c r="AT293" t="str">
        <f t="shared" ref="AT293:AT295" si="113">AT292</f>
        <v>H29</v>
      </c>
      <c r="AU293" t="s">
        <v>257</v>
      </c>
      <c r="AV293">
        <v>882.43130044213603</v>
      </c>
      <c r="AW293">
        <v>0.14909700000000001</v>
      </c>
      <c r="AX293">
        <v>2.1180999999999998E-2</v>
      </c>
      <c r="AY293">
        <v>0.33452900000000002</v>
      </c>
      <c r="BB293" t="str">
        <f t="shared" ref="BB293:BB295" si="114">BB292</f>
        <v>H29</v>
      </c>
      <c r="BC293" t="s">
        <v>257</v>
      </c>
      <c r="BD293">
        <v>882.43130044213603</v>
      </c>
      <c r="BE293">
        <v>0.14909700000000001</v>
      </c>
      <c r="BF293">
        <v>2.1180999999999998E-2</v>
      </c>
      <c r="BG293">
        <v>0.33452900000000002</v>
      </c>
      <c r="BH293">
        <f t="shared" si="103"/>
        <v>6.7826809392527618</v>
      </c>
      <c r="BI293">
        <f t="shared" si="104"/>
        <v>0.1752220875940031</v>
      </c>
      <c r="BJ293">
        <f t="shared" si="104"/>
        <v>2.1639342922440203E-2</v>
      </c>
      <c r="BK293">
        <f t="shared" si="104"/>
        <v>0.50269508363249493</v>
      </c>
    </row>
    <row r="294" spans="2:63" x14ac:dyDescent="0.2">
      <c r="B294" t="s">
        <v>237</v>
      </c>
      <c r="C294" t="s">
        <v>245</v>
      </c>
      <c r="D294">
        <v>61908.392209780402</v>
      </c>
      <c r="E294" t="s">
        <v>195</v>
      </c>
      <c r="F294" t="s">
        <v>195</v>
      </c>
      <c r="G294" t="s">
        <v>195</v>
      </c>
      <c r="J294" t="s">
        <v>237</v>
      </c>
      <c r="K294" t="s">
        <v>251</v>
      </c>
      <c r="L294">
        <v>66993.902110565206</v>
      </c>
      <c r="M294">
        <v>0.13868900000000001</v>
      </c>
      <c r="N294">
        <v>-4.3714999999999997E-2</v>
      </c>
      <c r="O294" t="s">
        <v>195</v>
      </c>
      <c r="P294">
        <f t="shared" si="101"/>
        <v>11.112356880955998</v>
      </c>
      <c r="Q294">
        <f t="shared" si="102"/>
        <v>0.16102081594220904</v>
      </c>
      <c r="R294">
        <f t="shared" si="102"/>
        <v>-4.1884039225267435E-2</v>
      </c>
      <c r="AT294" t="str">
        <f t="shared" si="113"/>
        <v>H29</v>
      </c>
      <c r="AU294" t="s">
        <v>259</v>
      </c>
      <c r="AV294">
        <v>1794.58881084219</v>
      </c>
      <c r="AW294">
        <v>4.3806999999999999E-2</v>
      </c>
      <c r="AX294">
        <v>-4.6443999999999999E-2</v>
      </c>
      <c r="AY294">
        <v>0.129995</v>
      </c>
      <c r="BB294" t="str">
        <f t="shared" si="114"/>
        <v>H29</v>
      </c>
      <c r="BC294" t="s">
        <v>259</v>
      </c>
      <c r="BD294">
        <v>1794.58881084219</v>
      </c>
      <c r="BE294">
        <v>4.3806999999999999E-2</v>
      </c>
      <c r="BF294">
        <v>-4.6443999999999999E-2</v>
      </c>
      <c r="BG294">
        <v>0.129995</v>
      </c>
      <c r="BH294">
        <f t="shared" si="103"/>
        <v>7.492531199941026</v>
      </c>
      <c r="BI294">
        <f t="shared" si="104"/>
        <v>4.5813972702163683E-2</v>
      </c>
      <c r="BJ294">
        <f t="shared" si="104"/>
        <v>-4.4382690330299568E-2</v>
      </c>
      <c r="BK294">
        <f t="shared" si="104"/>
        <v>0.14941868150183044</v>
      </c>
    </row>
    <row r="295" spans="2:63" x14ac:dyDescent="0.2">
      <c r="B295" t="s">
        <v>237</v>
      </c>
      <c r="C295" t="s">
        <v>246</v>
      </c>
      <c r="D295">
        <v>62056.821454212397</v>
      </c>
      <c r="E295">
        <v>0.22712399999999999</v>
      </c>
      <c r="F295">
        <v>-0.25645600000000002</v>
      </c>
      <c r="G295" t="s">
        <v>195</v>
      </c>
      <c r="J295" t="s">
        <v>237</v>
      </c>
      <c r="K295" t="s">
        <v>252</v>
      </c>
      <c r="L295">
        <v>67360.973011084003</v>
      </c>
      <c r="M295">
        <v>0.36632300000000001</v>
      </c>
      <c r="N295">
        <v>-5.1064999999999999E-2</v>
      </c>
      <c r="O295" t="s">
        <v>195</v>
      </c>
      <c r="P295">
        <f t="shared" si="101"/>
        <v>11.117821093750777</v>
      </c>
      <c r="Q295">
        <f t="shared" si="102"/>
        <v>0.57809104638483011</v>
      </c>
      <c r="R295">
        <f t="shared" si="102"/>
        <v>-4.8584055220181437E-2</v>
      </c>
      <c r="AT295" t="str">
        <f t="shared" si="113"/>
        <v>H29</v>
      </c>
      <c r="AU295" t="s">
        <v>260</v>
      </c>
      <c r="AV295">
        <v>2646.5332040236999</v>
      </c>
      <c r="AW295">
        <v>0.14322499999999999</v>
      </c>
      <c r="AX295">
        <v>-3.5007999999999997E-2</v>
      </c>
      <c r="AY295">
        <v>0.334457</v>
      </c>
      <c r="BB295" t="str">
        <f t="shared" si="114"/>
        <v>H29</v>
      </c>
      <c r="BC295" t="s">
        <v>260</v>
      </c>
      <c r="BD295">
        <v>2646.5332040236999</v>
      </c>
      <c r="BE295">
        <v>0.14322499999999999</v>
      </c>
      <c r="BF295">
        <v>-3.5007999999999997E-2</v>
      </c>
      <c r="BG295">
        <v>0.334457</v>
      </c>
      <c r="BH295">
        <f t="shared" si="103"/>
        <v>7.8810058376103065</v>
      </c>
      <c r="BI295">
        <f t="shared" si="104"/>
        <v>0.16716757608473634</v>
      </c>
      <c r="BJ295">
        <f t="shared" si="104"/>
        <v>-3.3823893148651994E-2</v>
      </c>
      <c r="BK295">
        <f t="shared" si="104"/>
        <v>0.50253251856003289</v>
      </c>
    </row>
    <row r="296" spans="2:63" x14ac:dyDescent="0.2">
      <c r="B296" t="s">
        <v>237</v>
      </c>
      <c r="C296" t="s">
        <v>247</v>
      </c>
      <c r="D296">
        <v>62770.692882905103</v>
      </c>
      <c r="E296">
        <v>0.26147300000000001</v>
      </c>
      <c r="F296">
        <v>4.3220000000000003E-3</v>
      </c>
      <c r="G296" t="s">
        <v>195</v>
      </c>
      <c r="J296" t="s">
        <v>237</v>
      </c>
      <c r="K296" t="s">
        <v>254</v>
      </c>
      <c r="L296">
        <v>69070.644451894303</v>
      </c>
      <c r="M296">
        <v>0.15388199999999999</v>
      </c>
      <c r="N296">
        <v>-0.37902200000000003</v>
      </c>
      <c r="O296" t="s">
        <v>195</v>
      </c>
      <c r="P296">
        <f t="shared" si="101"/>
        <v>11.142885092456376</v>
      </c>
      <c r="Q296">
        <f t="shared" si="102"/>
        <v>0.18186825005495685</v>
      </c>
      <c r="R296">
        <f t="shared" si="102"/>
        <v>-0.27484840705949581</v>
      </c>
      <c r="AT296" t="s">
        <v>256</v>
      </c>
      <c r="AU296" t="s">
        <v>257</v>
      </c>
      <c r="AV296">
        <v>583.58632609066501</v>
      </c>
      <c r="AW296">
        <v>5.2767000000000001E-2</v>
      </c>
      <c r="AX296">
        <v>-2.1107999999999998E-2</v>
      </c>
      <c r="AY296">
        <v>0.14119200000000001</v>
      </c>
      <c r="BB296" t="s">
        <v>256</v>
      </c>
      <c r="BC296" t="s">
        <v>257</v>
      </c>
      <c r="BD296">
        <v>583.58632609066501</v>
      </c>
      <c r="BE296">
        <v>5.2767000000000001E-2</v>
      </c>
      <c r="BF296">
        <v>-2.1107999999999998E-2</v>
      </c>
      <c r="BG296">
        <v>0.14119200000000001</v>
      </c>
      <c r="BH296">
        <f t="shared" si="103"/>
        <v>6.3691923860976898</v>
      </c>
      <c r="BI296">
        <f t="shared" si="104"/>
        <v>5.5706462929395406E-2</v>
      </c>
      <c r="BJ296">
        <f t="shared" si="104"/>
        <v>-2.0671662546958795E-2</v>
      </c>
      <c r="BK296">
        <f t="shared" si="104"/>
        <v>0.16440461663142403</v>
      </c>
    </row>
    <row r="297" spans="2:63" x14ac:dyDescent="0.2">
      <c r="B297" t="s">
        <v>237</v>
      </c>
      <c r="C297" t="s">
        <v>248</v>
      </c>
      <c r="D297">
        <v>64788.435951178799</v>
      </c>
      <c r="E297" t="s">
        <v>195</v>
      </c>
      <c r="F297" t="s">
        <v>195</v>
      </c>
      <c r="G297" t="s">
        <v>195</v>
      </c>
      <c r="J297" t="s">
        <v>237</v>
      </c>
      <c r="K297" t="s">
        <v>255</v>
      </c>
      <c r="L297">
        <v>45482.6337188162</v>
      </c>
      <c r="M297">
        <v>0.137463</v>
      </c>
      <c r="N297">
        <v>-2.3269000000000001E-2</v>
      </c>
      <c r="O297" t="s">
        <v>195</v>
      </c>
      <c r="P297">
        <f t="shared" si="101"/>
        <v>10.725085855572489</v>
      </c>
      <c r="Q297">
        <f t="shared" si="102"/>
        <v>0.15937055453852994</v>
      </c>
      <c r="R297">
        <f t="shared" si="102"/>
        <v>-2.2739866056726045E-2</v>
      </c>
      <c r="AT297" t="str">
        <f t="shared" ref="AT297:AT298" si="115">AT296</f>
        <v>H30</v>
      </c>
      <c r="AU297" t="s">
        <v>259</v>
      </c>
      <c r="AV297">
        <v>1461.65830480314</v>
      </c>
      <c r="AW297">
        <v>-2.9818000000000001E-2</v>
      </c>
      <c r="AX297">
        <v>-5.7647999999999998E-2</v>
      </c>
      <c r="AY297">
        <v>1.4269E-2</v>
      </c>
      <c r="BB297" t="str">
        <f t="shared" ref="BB297:BB298" si="116">BB296</f>
        <v>H30</v>
      </c>
      <c r="BC297" t="s">
        <v>259</v>
      </c>
      <c r="BD297">
        <v>1461.65830480314</v>
      </c>
      <c r="BE297">
        <v>-2.9818000000000001E-2</v>
      </c>
      <c r="BF297">
        <v>-5.7647999999999998E-2</v>
      </c>
      <c r="BG297">
        <v>1.4269E-2</v>
      </c>
      <c r="BH297">
        <f t="shared" si="103"/>
        <v>7.2873268953485875</v>
      </c>
      <c r="BI297">
        <f t="shared" si="104"/>
        <v>-2.8954630818261093E-2</v>
      </c>
      <c r="BJ297">
        <f t="shared" si="104"/>
        <v>-5.4505846935842553E-2</v>
      </c>
      <c r="BK297">
        <f t="shared" si="104"/>
        <v>1.4475551646443097E-2</v>
      </c>
    </row>
    <row r="298" spans="2:63" x14ac:dyDescent="0.2">
      <c r="B298" t="s">
        <v>237</v>
      </c>
      <c r="C298" t="s">
        <v>249</v>
      </c>
      <c r="D298">
        <v>65108.880139348097</v>
      </c>
      <c r="E298" t="s">
        <v>195</v>
      </c>
      <c r="F298" t="s">
        <v>195</v>
      </c>
      <c r="G298" t="s">
        <v>195</v>
      </c>
      <c r="J298" t="s">
        <v>237</v>
      </c>
      <c r="K298" t="s">
        <v>256</v>
      </c>
      <c r="L298">
        <v>45076.598030463603</v>
      </c>
      <c r="M298">
        <v>6.9594000000000003E-2</v>
      </c>
      <c r="N298">
        <v>-4.7078000000000002E-2</v>
      </c>
      <c r="O298" t="s">
        <v>195</v>
      </c>
      <c r="P298">
        <f t="shared" si="101"/>
        <v>10.716118500143333</v>
      </c>
      <c r="Q298">
        <f t="shared" si="102"/>
        <v>7.4799603613906196E-2</v>
      </c>
      <c r="R298">
        <f t="shared" si="102"/>
        <v>-4.496131138272412E-2</v>
      </c>
      <c r="AT298" t="str">
        <f t="shared" si="115"/>
        <v>H30</v>
      </c>
      <c r="AU298" t="s">
        <v>260</v>
      </c>
      <c r="AV298">
        <v>2275.3289872016298</v>
      </c>
      <c r="AW298">
        <v>6.3630000000000006E-2</v>
      </c>
      <c r="AX298">
        <v>-2.5411E-2</v>
      </c>
      <c r="AY298">
        <v>0.15965299999999999</v>
      </c>
      <c r="BB298" t="str">
        <f t="shared" si="116"/>
        <v>H30</v>
      </c>
      <c r="BC298" t="s">
        <v>260</v>
      </c>
      <c r="BD298">
        <v>2275.3289872016298</v>
      </c>
      <c r="BE298">
        <v>6.3630000000000006E-2</v>
      </c>
      <c r="BF298">
        <v>-2.5411E-2</v>
      </c>
      <c r="BG298">
        <v>0.15965299999999999</v>
      </c>
      <c r="BH298">
        <f t="shared" si="103"/>
        <v>7.7298799306890258</v>
      </c>
      <c r="BI298">
        <f t="shared" si="104"/>
        <v>6.795390710936916E-2</v>
      </c>
      <c r="BJ298">
        <f t="shared" si="104"/>
        <v>-2.4781282822204948E-2</v>
      </c>
      <c r="BK298">
        <f t="shared" si="104"/>
        <v>0.18998461349894746</v>
      </c>
    </row>
    <row r="299" spans="2:63" x14ac:dyDescent="0.2">
      <c r="B299" t="s">
        <v>237</v>
      </c>
      <c r="C299" t="s">
        <v>250</v>
      </c>
      <c r="D299">
        <v>66642.100342050995</v>
      </c>
      <c r="E299">
        <v>0.29294399999999998</v>
      </c>
      <c r="F299">
        <v>-7.8434000000000004E-2</v>
      </c>
      <c r="G299" t="s">
        <v>195</v>
      </c>
      <c r="J299" t="s">
        <v>237</v>
      </c>
      <c r="K299" t="s">
        <v>257</v>
      </c>
      <c r="L299">
        <v>44621.473317226897</v>
      </c>
      <c r="M299">
        <v>0.11563900000000001</v>
      </c>
      <c r="N299">
        <v>-3.8339999999999999E-2</v>
      </c>
      <c r="O299" t="s">
        <v>195</v>
      </c>
      <c r="P299">
        <f t="shared" si="101"/>
        <v>10.70597048665312</v>
      </c>
      <c r="Q299">
        <f t="shared" si="102"/>
        <v>0.13075994983948863</v>
      </c>
      <c r="R299">
        <f t="shared" si="102"/>
        <v>-3.6924321513184505E-2</v>
      </c>
      <c r="AT299" t="s">
        <v>257</v>
      </c>
      <c r="AU299" t="s">
        <v>259</v>
      </c>
      <c r="AV299">
        <v>912.23900377039297</v>
      </c>
      <c r="AW299">
        <v>0.10867300000000001</v>
      </c>
      <c r="AX299">
        <v>-3.6327999999999999E-2</v>
      </c>
      <c r="AY299">
        <v>0.26240999999999998</v>
      </c>
      <c r="BB299" t="s">
        <v>257</v>
      </c>
      <c r="BC299" t="s">
        <v>259</v>
      </c>
      <c r="BD299">
        <v>912.23900377039297</v>
      </c>
      <c r="BE299">
        <v>0.10867300000000001</v>
      </c>
      <c r="BF299">
        <v>-3.6327999999999999E-2</v>
      </c>
      <c r="BG299">
        <v>0.26240999999999998</v>
      </c>
      <c r="BH299">
        <f t="shared" si="103"/>
        <v>6.8159020212788679</v>
      </c>
      <c r="BI299">
        <f t="shared" si="104"/>
        <v>0.12192270625707513</v>
      </c>
      <c r="BJ299">
        <f t="shared" si="104"/>
        <v>-3.5054538717471689E-2</v>
      </c>
      <c r="BK299">
        <f t="shared" si="104"/>
        <v>0.35576675388766116</v>
      </c>
    </row>
    <row r="300" spans="2:63" x14ac:dyDescent="0.2">
      <c r="B300" t="s">
        <v>237</v>
      </c>
      <c r="C300" t="s">
        <v>251</v>
      </c>
      <c r="D300">
        <v>66993.902110565206</v>
      </c>
      <c r="E300">
        <v>0.13868900000000001</v>
      </c>
      <c r="F300">
        <v>-4.3714999999999997E-2</v>
      </c>
      <c r="G300" t="s">
        <v>195</v>
      </c>
      <c r="J300" t="s">
        <v>237</v>
      </c>
      <c r="K300" t="s">
        <v>259</v>
      </c>
      <c r="L300">
        <v>43736.189191560698</v>
      </c>
      <c r="M300">
        <v>0.15397</v>
      </c>
      <c r="N300">
        <v>-1.5259999999999999E-2</v>
      </c>
      <c r="O300" t="s">
        <v>195</v>
      </c>
      <c r="P300">
        <f t="shared" si="101"/>
        <v>10.685931166328253</v>
      </c>
      <c r="Q300">
        <f t="shared" si="102"/>
        <v>0.18199118234577968</v>
      </c>
      <c r="R300">
        <f t="shared" si="102"/>
        <v>-1.5030632547327777E-2</v>
      </c>
      <c r="AT300" t="str">
        <f>AT299</f>
        <v>H31</v>
      </c>
      <c r="AU300" t="s">
        <v>260</v>
      </c>
      <c r="AV300">
        <v>1770.1708957046999</v>
      </c>
      <c r="AW300">
        <v>7.9826999999999995E-2</v>
      </c>
      <c r="AX300">
        <v>-1.7935E-2</v>
      </c>
      <c r="AY300">
        <v>0.20131299999999999</v>
      </c>
      <c r="BB300" t="str">
        <f>BB299</f>
        <v>H31</v>
      </c>
      <c r="BC300" t="s">
        <v>260</v>
      </c>
      <c r="BD300">
        <v>1770.1708957046999</v>
      </c>
      <c r="BE300">
        <v>7.9826999999999995E-2</v>
      </c>
      <c r="BF300">
        <v>-1.7935E-2</v>
      </c>
      <c r="BG300">
        <v>0.20131299999999999</v>
      </c>
      <c r="BH300">
        <f t="shared" si="103"/>
        <v>7.4788313721526967</v>
      </c>
      <c r="BI300">
        <f t="shared" si="104"/>
        <v>8.6752165082000884E-2</v>
      </c>
      <c r="BJ300">
        <f t="shared" si="104"/>
        <v>-1.7619003178002524E-2</v>
      </c>
      <c r="BK300">
        <f t="shared" si="104"/>
        <v>0.25205493516233518</v>
      </c>
    </row>
    <row r="301" spans="2:63" x14ac:dyDescent="0.2">
      <c r="B301" t="s">
        <v>237</v>
      </c>
      <c r="C301" t="s">
        <v>252</v>
      </c>
      <c r="D301">
        <v>67360.973011084003</v>
      </c>
      <c r="E301">
        <v>0.36632300000000001</v>
      </c>
      <c r="F301">
        <v>-5.1064999999999999E-2</v>
      </c>
      <c r="G301" t="s">
        <v>195</v>
      </c>
      <c r="J301" t="s">
        <v>237</v>
      </c>
      <c r="K301" t="s">
        <v>260</v>
      </c>
      <c r="L301">
        <v>42856.985474949099</v>
      </c>
      <c r="M301">
        <v>0.19602700000000001</v>
      </c>
      <c r="N301">
        <v>-0.13895199999999999</v>
      </c>
      <c r="O301" t="s">
        <v>195</v>
      </c>
      <c r="P301">
        <f t="shared" si="101"/>
        <v>10.665623932325094</v>
      </c>
      <c r="Q301">
        <f t="shared" si="102"/>
        <v>0.24382286469819259</v>
      </c>
      <c r="R301">
        <f t="shared" si="102"/>
        <v>-0.1219998735679818</v>
      </c>
      <c r="AT301" t="s">
        <v>259</v>
      </c>
      <c r="AU301" t="s">
        <v>260</v>
      </c>
      <c r="AV301">
        <v>882.43130044213603</v>
      </c>
      <c r="AW301">
        <v>0.13127</v>
      </c>
      <c r="AX301">
        <v>1.3965999999999999E-2</v>
      </c>
      <c r="AY301">
        <v>0.25851600000000002</v>
      </c>
      <c r="BB301" t="s">
        <v>259</v>
      </c>
      <c r="BC301" t="s">
        <v>260</v>
      </c>
      <c r="BD301">
        <v>882.43130044213603</v>
      </c>
      <c r="BE301">
        <v>0.13127</v>
      </c>
      <c r="BF301">
        <v>1.3965999999999999E-2</v>
      </c>
      <c r="BG301">
        <v>0.25851600000000002</v>
      </c>
      <c r="BH301">
        <f t="shared" si="103"/>
        <v>6.7826809392527618</v>
      </c>
      <c r="BI301">
        <f t="shared" si="104"/>
        <v>0.15110563696430421</v>
      </c>
      <c r="BJ301">
        <f t="shared" si="104"/>
        <v>1.4163811795536461E-2</v>
      </c>
      <c r="BK301">
        <f t="shared" si="104"/>
        <v>0.34864676783315623</v>
      </c>
    </row>
    <row r="302" spans="2:63" x14ac:dyDescent="0.2">
      <c r="B302" t="s">
        <v>237</v>
      </c>
      <c r="C302" t="s">
        <v>253</v>
      </c>
      <c r="D302">
        <v>68099.861416892702</v>
      </c>
      <c r="E302" t="s">
        <v>195</v>
      </c>
      <c r="F302" t="s">
        <v>195</v>
      </c>
      <c r="G302" t="s">
        <v>195</v>
      </c>
      <c r="J302" t="s">
        <v>238</v>
      </c>
      <c r="K302" t="s">
        <v>239</v>
      </c>
      <c r="L302">
        <v>1330.2349416550401</v>
      </c>
      <c r="M302">
        <v>6.2729999999999999E-3</v>
      </c>
      <c r="N302">
        <v>-9.8963999999999996E-2</v>
      </c>
      <c r="O302" t="s">
        <v>195</v>
      </c>
      <c r="P302">
        <f t="shared" si="101"/>
        <v>7.1931108534763357</v>
      </c>
      <c r="Q302">
        <f t="shared" si="102"/>
        <v>6.3125989331073822E-3</v>
      </c>
      <c r="R302">
        <f t="shared" si="102"/>
        <v>-9.0052085418630634E-2</v>
      </c>
    </row>
    <row r="303" spans="2:63" x14ac:dyDescent="0.2">
      <c r="B303" t="s">
        <v>237</v>
      </c>
      <c r="C303" t="s">
        <v>254</v>
      </c>
      <c r="D303">
        <v>69070.644451894303</v>
      </c>
      <c r="E303">
        <v>0.15388199999999999</v>
      </c>
      <c r="F303">
        <v>-0.37902200000000003</v>
      </c>
      <c r="G303" t="s">
        <v>195</v>
      </c>
      <c r="J303" t="s">
        <v>238</v>
      </c>
      <c r="K303" t="s">
        <v>240</v>
      </c>
      <c r="L303">
        <v>2009.9087043943</v>
      </c>
      <c r="M303">
        <v>-0.27330500000000002</v>
      </c>
      <c r="N303">
        <v>-0.47792499999999999</v>
      </c>
      <c r="O303" t="s">
        <v>195</v>
      </c>
      <c r="P303">
        <f t="shared" si="101"/>
        <v>7.6058445793222171</v>
      </c>
      <c r="Q303">
        <f t="shared" si="102"/>
        <v>-0.21464221062510552</v>
      </c>
      <c r="R303">
        <f t="shared" si="102"/>
        <v>-0.32337567873877227</v>
      </c>
    </row>
    <row r="304" spans="2:63" x14ac:dyDescent="0.2">
      <c r="B304" t="s">
        <v>237</v>
      </c>
      <c r="C304" t="s">
        <v>255</v>
      </c>
      <c r="D304">
        <v>45482.6337188162</v>
      </c>
      <c r="E304">
        <v>0.137463</v>
      </c>
      <c r="F304">
        <v>-2.3269000000000001E-2</v>
      </c>
      <c r="G304" t="s">
        <v>195</v>
      </c>
      <c r="J304" t="s">
        <v>238</v>
      </c>
      <c r="K304" t="s">
        <v>241</v>
      </c>
      <c r="L304">
        <v>2218.0734884128601</v>
      </c>
      <c r="M304">
        <v>0.10474</v>
      </c>
      <c r="N304">
        <v>-0.30585499999999999</v>
      </c>
      <c r="O304" t="s">
        <v>195</v>
      </c>
      <c r="P304">
        <f t="shared" si="101"/>
        <v>7.7043943000994242</v>
      </c>
      <c r="Q304">
        <f t="shared" si="102"/>
        <v>0.11699394589281327</v>
      </c>
      <c r="R304">
        <f t="shared" si="102"/>
        <v>-0.23421819420992376</v>
      </c>
    </row>
    <row r="305" spans="2:18" x14ac:dyDescent="0.2">
      <c r="B305" t="s">
        <v>237</v>
      </c>
      <c r="C305" t="s">
        <v>256</v>
      </c>
      <c r="D305">
        <v>45076.598030463603</v>
      </c>
      <c r="E305">
        <v>6.9594000000000003E-2</v>
      </c>
      <c r="F305">
        <v>-4.7078000000000002E-2</v>
      </c>
      <c r="G305" t="s">
        <v>195</v>
      </c>
      <c r="J305" t="s">
        <v>238</v>
      </c>
      <c r="K305" t="s">
        <v>242</v>
      </c>
      <c r="L305">
        <v>59880.794333408703</v>
      </c>
      <c r="M305">
        <v>-7.8799999999999996E-4</v>
      </c>
      <c r="N305">
        <v>-0.40206199999999997</v>
      </c>
      <c r="O305" t="s">
        <v>195</v>
      </c>
      <c r="P305">
        <f t="shared" si="101"/>
        <v>11.000111103866567</v>
      </c>
      <c r="Q305">
        <f t="shared" si="102"/>
        <v>-7.8737954491860411E-4</v>
      </c>
      <c r="R305">
        <f t="shared" si="102"/>
        <v>-0.28676477930362565</v>
      </c>
    </row>
    <row r="306" spans="2:18" x14ac:dyDescent="0.2">
      <c r="B306" t="s">
        <v>237</v>
      </c>
      <c r="C306" t="s">
        <v>257</v>
      </c>
      <c r="D306">
        <v>44621.473317226897</v>
      </c>
      <c r="E306">
        <v>0.11563900000000001</v>
      </c>
      <c r="F306">
        <v>-3.8339999999999999E-2</v>
      </c>
      <c r="G306" t="s">
        <v>195</v>
      </c>
      <c r="J306" t="s">
        <v>238</v>
      </c>
      <c r="K306" t="s">
        <v>243</v>
      </c>
      <c r="L306">
        <v>60591.569751905197</v>
      </c>
      <c r="M306">
        <v>7.1068000000000006E-2</v>
      </c>
      <c r="N306">
        <v>-3.5367999999999997E-2</v>
      </c>
      <c r="O306" t="s">
        <v>195</v>
      </c>
      <c r="P306">
        <f t="shared" si="101"/>
        <v>11.01191104937543</v>
      </c>
      <c r="Q306">
        <f t="shared" si="102"/>
        <v>7.6505061726800244E-2</v>
      </c>
      <c r="R306">
        <f t="shared" si="102"/>
        <v>-3.4159834957232592E-2</v>
      </c>
    </row>
    <row r="307" spans="2:18" x14ac:dyDescent="0.2">
      <c r="B307" t="s">
        <v>237</v>
      </c>
      <c r="C307" t="s">
        <v>258</v>
      </c>
      <c r="D307">
        <v>44191.009368422398</v>
      </c>
      <c r="E307" t="s">
        <v>195</v>
      </c>
      <c r="F307" t="s">
        <v>195</v>
      </c>
      <c r="G307" t="s">
        <v>195</v>
      </c>
      <c r="J307" t="s">
        <v>238</v>
      </c>
      <c r="K307" t="s">
        <v>244</v>
      </c>
      <c r="L307">
        <v>60849.432840413501</v>
      </c>
      <c r="M307">
        <v>-5.6082E-2</v>
      </c>
      <c r="N307">
        <v>-0.23812</v>
      </c>
      <c r="O307" t="s">
        <v>195</v>
      </c>
      <c r="P307">
        <f t="shared" si="101"/>
        <v>11.016157777754545</v>
      </c>
      <c r="Q307">
        <f t="shared" si="102"/>
        <v>-5.3103830952520734E-2</v>
      </c>
      <c r="R307">
        <f t="shared" si="102"/>
        <v>-0.19232384583077572</v>
      </c>
    </row>
    <row r="308" spans="2:18" x14ac:dyDescent="0.2">
      <c r="B308" t="s">
        <v>237</v>
      </c>
      <c r="C308" t="s">
        <v>259</v>
      </c>
      <c r="D308">
        <v>43736.189191560698</v>
      </c>
      <c r="E308">
        <v>0.15397</v>
      </c>
      <c r="F308">
        <v>-1.5259999999999999E-2</v>
      </c>
      <c r="G308" t="s">
        <v>195</v>
      </c>
      <c r="J308" t="s">
        <v>238</v>
      </c>
      <c r="K308" t="s">
        <v>245</v>
      </c>
      <c r="L308">
        <v>61215.637234288399</v>
      </c>
      <c r="M308">
        <v>0.59908700000000004</v>
      </c>
      <c r="N308">
        <v>0.59908700000000004</v>
      </c>
      <c r="O308" t="s">
        <v>195</v>
      </c>
      <c r="P308">
        <f t="shared" si="101"/>
        <v>11.022157946227393</v>
      </c>
      <c r="Q308">
        <f t="shared" si="102"/>
        <v>1.494306744854869</v>
      </c>
      <c r="R308">
        <f t="shared" si="102"/>
        <v>1.494306744854869</v>
      </c>
    </row>
    <row r="309" spans="2:18" x14ac:dyDescent="0.2">
      <c r="B309" t="s">
        <v>237</v>
      </c>
      <c r="C309" t="s">
        <v>260</v>
      </c>
      <c r="D309">
        <v>42856.985474949099</v>
      </c>
      <c r="E309">
        <v>0.19602700000000001</v>
      </c>
      <c r="F309">
        <v>-0.13895199999999999</v>
      </c>
      <c r="G309" t="s">
        <v>195</v>
      </c>
      <c r="J309" t="s">
        <v>238</v>
      </c>
      <c r="K309" t="s">
        <v>246</v>
      </c>
      <c r="L309">
        <v>61356.330243912002</v>
      </c>
      <c r="M309">
        <v>-5.4539999999999998E-2</v>
      </c>
      <c r="N309">
        <v>-0.237315</v>
      </c>
      <c r="O309" t="s">
        <v>195</v>
      </c>
      <c r="P309">
        <f t="shared" si="101"/>
        <v>11.024453627275967</v>
      </c>
      <c r="Q309">
        <f t="shared" si="102"/>
        <v>-5.171923303051567E-2</v>
      </c>
      <c r="R309">
        <f t="shared" si="102"/>
        <v>-0.19179836985731202</v>
      </c>
    </row>
    <row r="310" spans="2:18" x14ac:dyDescent="0.2">
      <c r="B310" t="s">
        <v>238</v>
      </c>
      <c r="C310" t="s">
        <v>239</v>
      </c>
      <c r="D310">
        <v>1330.2349416550401</v>
      </c>
      <c r="E310">
        <v>6.2729999999999999E-3</v>
      </c>
      <c r="F310">
        <v>-9.8963999999999996E-2</v>
      </c>
      <c r="G310" t="s">
        <v>195</v>
      </c>
      <c r="J310" t="s">
        <v>238</v>
      </c>
      <c r="K310" t="s">
        <v>247</v>
      </c>
      <c r="L310">
        <v>62077.203488881401</v>
      </c>
      <c r="M310">
        <v>3.9999E-2</v>
      </c>
      <c r="N310">
        <v>-3.7719999999999997E-2</v>
      </c>
      <c r="O310" t="s">
        <v>195</v>
      </c>
      <c r="P310">
        <f t="shared" si="101"/>
        <v>11.03613410694944</v>
      </c>
      <c r="Q310">
        <f t="shared" si="102"/>
        <v>4.16655815983525E-2</v>
      </c>
      <c r="R310">
        <f t="shared" si="102"/>
        <v>-3.6348918783486873E-2</v>
      </c>
    </row>
    <row r="311" spans="2:18" x14ac:dyDescent="0.2">
      <c r="B311" t="s">
        <v>238</v>
      </c>
      <c r="C311" t="s">
        <v>240</v>
      </c>
      <c r="D311">
        <v>2009.9087043943</v>
      </c>
      <c r="E311">
        <v>-0.27330500000000002</v>
      </c>
      <c r="F311">
        <v>-0.47792499999999999</v>
      </c>
      <c r="G311" t="s">
        <v>195</v>
      </c>
      <c r="J311" t="s">
        <v>238</v>
      </c>
      <c r="K311" t="s">
        <v>248</v>
      </c>
      <c r="L311">
        <v>64089.719713851096</v>
      </c>
      <c r="M311">
        <v>-7.27E-4</v>
      </c>
      <c r="N311">
        <v>-0.38032199999999999</v>
      </c>
      <c r="O311" t="s">
        <v>195</v>
      </c>
      <c r="P311">
        <f t="shared" si="101"/>
        <v>11.068039251167615</v>
      </c>
      <c r="Q311">
        <f t="shared" si="102"/>
        <v>-7.2647185496144313E-4</v>
      </c>
      <c r="R311">
        <f t="shared" si="102"/>
        <v>-0.27553136152289104</v>
      </c>
    </row>
    <row r="312" spans="2:18" x14ac:dyDescent="0.2">
      <c r="B312" t="s">
        <v>238</v>
      </c>
      <c r="C312" t="s">
        <v>241</v>
      </c>
      <c r="D312">
        <v>2218.0734884128601</v>
      </c>
      <c r="E312">
        <v>0.10474</v>
      </c>
      <c r="F312">
        <v>-0.30585499999999999</v>
      </c>
      <c r="G312" t="s">
        <v>195</v>
      </c>
      <c r="J312" t="s">
        <v>238</v>
      </c>
      <c r="K312" t="s">
        <v>249</v>
      </c>
      <c r="L312">
        <v>64405.973736913496</v>
      </c>
      <c r="M312">
        <v>7.9765000000000003E-2</v>
      </c>
      <c r="N312">
        <v>-0.25798900000000002</v>
      </c>
      <c r="O312" t="s">
        <v>195</v>
      </c>
      <c r="P312">
        <f t="shared" si="101"/>
        <v>11.072961667680474</v>
      </c>
      <c r="Q312">
        <f t="shared" si="102"/>
        <v>8.667894613875804E-2</v>
      </c>
      <c r="R312">
        <f t="shared" si="102"/>
        <v>-0.20508048957502809</v>
      </c>
    </row>
    <row r="313" spans="2:18" x14ac:dyDescent="0.2">
      <c r="B313" t="s">
        <v>238</v>
      </c>
      <c r="C313" t="s">
        <v>242</v>
      </c>
      <c r="D313">
        <v>59880.794333408703</v>
      </c>
      <c r="E313">
        <v>-7.8799999999999996E-4</v>
      </c>
      <c r="F313">
        <v>-0.40206199999999997</v>
      </c>
      <c r="G313" t="s">
        <v>195</v>
      </c>
      <c r="J313" t="s">
        <v>238</v>
      </c>
      <c r="K313" t="s">
        <v>250</v>
      </c>
      <c r="L313">
        <v>65925.022942733907</v>
      </c>
      <c r="M313">
        <v>0.19267200000000001</v>
      </c>
      <c r="N313">
        <v>-2.7976999999999998E-2</v>
      </c>
      <c r="O313" t="s">
        <v>195</v>
      </c>
      <c r="P313">
        <f t="shared" si="101"/>
        <v>11.096273359234075</v>
      </c>
      <c r="Q313">
        <f t="shared" si="102"/>
        <v>0.23865393000118912</v>
      </c>
      <c r="R313">
        <f t="shared" si="102"/>
        <v>-2.7215589453849651E-2</v>
      </c>
    </row>
    <row r="314" spans="2:18" x14ac:dyDescent="0.2">
      <c r="B314" t="s">
        <v>238</v>
      </c>
      <c r="C314" t="s">
        <v>243</v>
      </c>
      <c r="D314">
        <v>60591.569751905197</v>
      </c>
      <c r="E314">
        <v>7.1068000000000006E-2</v>
      </c>
      <c r="F314">
        <v>-3.5367999999999997E-2</v>
      </c>
      <c r="G314" t="s">
        <v>195</v>
      </c>
      <c r="J314" t="s">
        <v>238</v>
      </c>
      <c r="K314" t="s">
        <v>251</v>
      </c>
      <c r="L314">
        <v>66272.520760870393</v>
      </c>
      <c r="M314">
        <v>-7.7065999999999996E-2</v>
      </c>
      <c r="N314">
        <v>-0.16721</v>
      </c>
      <c r="O314" t="s">
        <v>195</v>
      </c>
      <c r="P314">
        <f t="shared" si="101"/>
        <v>11.101530622096451</v>
      </c>
      <c r="Q314">
        <f t="shared" si="102"/>
        <v>-7.1551789769614849E-2</v>
      </c>
      <c r="R314">
        <f t="shared" si="102"/>
        <v>-0.14325614071161144</v>
      </c>
    </row>
    <row r="315" spans="2:18" x14ac:dyDescent="0.2">
      <c r="B315" t="s">
        <v>238</v>
      </c>
      <c r="C315" t="s">
        <v>244</v>
      </c>
      <c r="D315">
        <v>60849.432840413501</v>
      </c>
      <c r="E315">
        <v>-5.6082E-2</v>
      </c>
      <c r="F315">
        <v>-0.23812</v>
      </c>
      <c r="G315" t="s">
        <v>195</v>
      </c>
      <c r="J315" t="s">
        <v>238</v>
      </c>
      <c r="K315" t="s">
        <v>252</v>
      </c>
      <c r="L315">
        <v>66635.573029726307</v>
      </c>
      <c r="M315">
        <v>7.5613E-2</v>
      </c>
      <c r="N315">
        <v>-0.10419200000000001</v>
      </c>
      <c r="O315" t="s">
        <v>195</v>
      </c>
      <c r="P315">
        <f t="shared" si="101"/>
        <v>11.106993843507523</v>
      </c>
      <c r="Q315">
        <f t="shared" ref="Q315:R366" si="117">IF(M315="NA","",M315/(1-M315))</f>
        <v>8.1797991533848924E-2</v>
      </c>
      <c r="R315">
        <f t="shared" si="117"/>
        <v>-9.4360401089665563E-2</v>
      </c>
    </row>
    <row r="316" spans="2:18" x14ac:dyDescent="0.2">
      <c r="B316" t="s">
        <v>238</v>
      </c>
      <c r="C316" t="s">
        <v>245</v>
      </c>
      <c r="D316">
        <v>61215.637234288399</v>
      </c>
      <c r="E316">
        <v>0.59908700000000004</v>
      </c>
      <c r="F316">
        <v>0.59908700000000004</v>
      </c>
      <c r="G316" t="s">
        <v>195</v>
      </c>
      <c r="J316" t="s">
        <v>238</v>
      </c>
      <c r="K316" t="s">
        <v>253</v>
      </c>
      <c r="L316">
        <v>67374.976549161001</v>
      </c>
      <c r="M316">
        <v>5.8923000000000003E-2</v>
      </c>
      <c r="N316">
        <v>-0.51983500000000005</v>
      </c>
      <c r="O316" t="s">
        <v>195</v>
      </c>
      <c r="P316">
        <f t="shared" si="101"/>
        <v>11.118028960146837</v>
      </c>
      <c r="Q316">
        <f t="shared" si="117"/>
        <v>6.2612304837967564E-2</v>
      </c>
      <c r="R316">
        <f t="shared" si="117"/>
        <v>-0.34203383919964997</v>
      </c>
    </row>
    <row r="317" spans="2:18" x14ac:dyDescent="0.2">
      <c r="B317" t="s">
        <v>238</v>
      </c>
      <c r="C317" t="s">
        <v>246</v>
      </c>
      <c r="D317">
        <v>61356.330243912002</v>
      </c>
      <c r="E317">
        <v>-5.4539999999999998E-2</v>
      </c>
      <c r="F317">
        <v>-0.237315</v>
      </c>
      <c r="G317" t="s">
        <v>195</v>
      </c>
      <c r="J317" t="s">
        <v>238</v>
      </c>
      <c r="K317" t="s">
        <v>254</v>
      </c>
      <c r="L317">
        <v>68346.672318409095</v>
      </c>
      <c r="M317">
        <v>-0.13744700000000001</v>
      </c>
      <c r="N317">
        <v>-0.26319700000000001</v>
      </c>
      <c r="O317" t="s">
        <v>195</v>
      </c>
      <c r="P317">
        <f t="shared" si="101"/>
        <v>11.132348155062131</v>
      </c>
      <c r="Q317">
        <f t="shared" si="117"/>
        <v>-0.12083815773394277</v>
      </c>
      <c r="R317">
        <f t="shared" si="117"/>
        <v>-0.20835784125516452</v>
      </c>
    </row>
    <row r="318" spans="2:18" x14ac:dyDescent="0.2">
      <c r="B318" t="s">
        <v>238</v>
      </c>
      <c r="C318" t="s">
        <v>247</v>
      </c>
      <c r="D318">
        <v>62077.203488881401</v>
      </c>
      <c r="E318">
        <v>3.9999E-2</v>
      </c>
      <c r="F318">
        <v>-3.7719999999999997E-2</v>
      </c>
      <c r="G318" t="s">
        <v>195</v>
      </c>
      <c r="J318" t="s">
        <v>238</v>
      </c>
      <c r="K318" t="s">
        <v>255</v>
      </c>
      <c r="L318">
        <v>46232.996636601398</v>
      </c>
      <c r="M318">
        <v>0.14868000000000001</v>
      </c>
      <c r="N318">
        <v>-5.7771999999999997E-2</v>
      </c>
      <c r="O318" t="s">
        <v>195</v>
      </c>
      <c r="P318">
        <f t="shared" si="101"/>
        <v>10.741449035054613</v>
      </c>
      <c r="Q318">
        <f t="shared" si="117"/>
        <v>0.17464643142414135</v>
      </c>
      <c r="R318">
        <f t="shared" si="117"/>
        <v>-5.4616684881051869E-2</v>
      </c>
    </row>
    <row r="319" spans="2:18" x14ac:dyDescent="0.2">
      <c r="B319" t="s">
        <v>238</v>
      </c>
      <c r="C319" t="s">
        <v>248</v>
      </c>
      <c r="D319">
        <v>64089.719713851096</v>
      </c>
      <c r="E319">
        <v>-7.27E-4</v>
      </c>
      <c r="F319">
        <v>-0.38032199999999999</v>
      </c>
      <c r="G319" t="s">
        <v>195</v>
      </c>
      <c r="J319" t="s">
        <v>238</v>
      </c>
      <c r="K319" t="s">
        <v>256</v>
      </c>
      <c r="L319">
        <v>45829.9483962179</v>
      </c>
      <c r="M319">
        <v>3.7470000000000003E-2</v>
      </c>
      <c r="N319">
        <v>-4.3996E-2</v>
      </c>
      <c r="O319" t="s">
        <v>195</v>
      </c>
      <c r="P319">
        <f t="shared" si="101"/>
        <v>10.732693051519945</v>
      </c>
      <c r="Q319">
        <f t="shared" si="117"/>
        <v>3.8928656769139668E-2</v>
      </c>
      <c r="R319">
        <f t="shared" si="117"/>
        <v>-4.2141923915417302E-2</v>
      </c>
    </row>
    <row r="320" spans="2:18" x14ac:dyDescent="0.2">
      <c r="B320" t="s">
        <v>238</v>
      </c>
      <c r="C320" t="s">
        <v>249</v>
      </c>
      <c r="D320">
        <v>64405.973736913496</v>
      </c>
      <c r="E320">
        <v>7.9765000000000003E-2</v>
      </c>
      <c r="F320">
        <v>-0.25798900000000002</v>
      </c>
      <c r="G320" t="s">
        <v>195</v>
      </c>
      <c r="J320" t="s">
        <v>238</v>
      </c>
      <c r="K320" t="s">
        <v>257</v>
      </c>
      <c r="L320">
        <v>45368.709007420497</v>
      </c>
      <c r="M320">
        <v>6.7327999999999999E-2</v>
      </c>
      <c r="N320">
        <v>-2.8938999999999999E-2</v>
      </c>
      <c r="O320" t="s">
        <v>195</v>
      </c>
      <c r="P320">
        <f t="shared" si="101"/>
        <v>10.722577917490558</v>
      </c>
      <c r="Q320">
        <f t="shared" si="117"/>
        <v>7.2188293419337135E-2</v>
      </c>
      <c r="R320">
        <f t="shared" si="117"/>
        <v>-2.8125088076163891E-2</v>
      </c>
    </row>
    <row r="321" spans="2:18" x14ac:dyDescent="0.2">
      <c r="B321" t="s">
        <v>238</v>
      </c>
      <c r="C321" t="s">
        <v>250</v>
      </c>
      <c r="D321">
        <v>65925.022942733907</v>
      </c>
      <c r="E321">
        <v>0.19267200000000001</v>
      </c>
      <c r="F321">
        <v>-2.7976999999999998E-2</v>
      </c>
      <c r="G321" t="s">
        <v>195</v>
      </c>
      <c r="J321" t="s">
        <v>238</v>
      </c>
      <c r="K321" t="s">
        <v>258</v>
      </c>
      <c r="L321">
        <v>44935.036497147703</v>
      </c>
      <c r="M321">
        <v>-7.5000000000000002E-4</v>
      </c>
      <c r="N321">
        <v>-0.15819800000000001</v>
      </c>
      <c r="O321" t="s">
        <v>195</v>
      </c>
      <c r="P321">
        <f t="shared" si="101"/>
        <v>10.712973092313078</v>
      </c>
      <c r="Q321">
        <f t="shared" si="117"/>
        <v>-7.4943792155883092E-4</v>
      </c>
      <c r="R321">
        <f t="shared" si="117"/>
        <v>-0.13658977135170325</v>
      </c>
    </row>
    <row r="322" spans="2:18" x14ac:dyDescent="0.2">
      <c r="B322" t="s">
        <v>238</v>
      </c>
      <c r="C322" t="s">
        <v>251</v>
      </c>
      <c r="D322">
        <v>66272.520760870393</v>
      </c>
      <c r="E322">
        <v>-7.7065999999999996E-2</v>
      </c>
      <c r="F322">
        <v>-0.16721</v>
      </c>
      <c r="G322" t="s">
        <v>195</v>
      </c>
      <c r="J322" t="s">
        <v>238</v>
      </c>
      <c r="K322" t="s">
        <v>259</v>
      </c>
      <c r="L322">
        <v>44479.753247966597</v>
      </c>
      <c r="M322">
        <v>9.0541999999999997E-2</v>
      </c>
      <c r="N322">
        <v>-5.9227000000000002E-2</v>
      </c>
      <c r="O322" t="s">
        <v>195</v>
      </c>
      <c r="P322">
        <f t="shared" si="101"/>
        <v>10.702789381426312</v>
      </c>
      <c r="Q322">
        <f t="shared" si="117"/>
        <v>9.9555999287487706E-2</v>
      </c>
      <c r="R322">
        <f t="shared" si="117"/>
        <v>-5.5915304273777014E-2</v>
      </c>
    </row>
    <row r="323" spans="2:18" x14ac:dyDescent="0.2">
      <c r="B323" t="s">
        <v>238</v>
      </c>
      <c r="C323" t="s">
        <v>252</v>
      </c>
      <c r="D323">
        <v>66635.573029726307</v>
      </c>
      <c r="E323">
        <v>7.5613E-2</v>
      </c>
      <c r="F323">
        <v>-0.10419200000000001</v>
      </c>
      <c r="G323" t="s">
        <v>195</v>
      </c>
      <c r="J323" t="s">
        <v>238</v>
      </c>
      <c r="K323" t="s">
        <v>260</v>
      </c>
      <c r="L323">
        <v>43602.017797345099</v>
      </c>
      <c r="M323">
        <v>0.14721000000000001</v>
      </c>
      <c r="N323">
        <v>-5.7520000000000002E-3</v>
      </c>
      <c r="O323" t="s">
        <v>195</v>
      </c>
      <c r="P323">
        <f t="shared" ref="P323:P386" si="118">LN(L323)</f>
        <v>10.682858708021872</v>
      </c>
      <c r="Q323">
        <f t="shared" si="117"/>
        <v>0.17262163017859031</v>
      </c>
      <c r="R323">
        <f t="shared" si="117"/>
        <v>-5.7191037154288539E-3</v>
      </c>
    </row>
    <row r="324" spans="2:18" x14ac:dyDescent="0.2">
      <c r="B324" t="s">
        <v>238</v>
      </c>
      <c r="C324" t="s">
        <v>253</v>
      </c>
      <c r="D324">
        <v>67374.976549161001</v>
      </c>
      <c r="E324">
        <v>5.8923000000000003E-2</v>
      </c>
      <c r="F324">
        <v>-0.51983500000000005</v>
      </c>
      <c r="G324" t="s">
        <v>195</v>
      </c>
      <c r="J324" t="s">
        <v>239</v>
      </c>
      <c r="K324" t="s">
        <v>240</v>
      </c>
      <c r="L324">
        <v>691.01664234662201</v>
      </c>
      <c r="M324">
        <v>4.5886000000000003E-2</v>
      </c>
      <c r="N324">
        <v>-0.167041</v>
      </c>
      <c r="O324" t="s">
        <v>195</v>
      </c>
      <c r="P324">
        <f t="shared" si="118"/>
        <v>6.5381639079155924</v>
      </c>
      <c r="Q324">
        <f t="shared" si="117"/>
        <v>4.809278555811989E-2</v>
      </c>
      <c r="R324">
        <f t="shared" si="117"/>
        <v>-0.14313207505134781</v>
      </c>
    </row>
    <row r="325" spans="2:18" x14ac:dyDescent="0.2">
      <c r="B325" t="s">
        <v>238</v>
      </c>
      <c r="C325" t="s">
        <v>254</v>
      </c>
      <c r="D325">
        <v>68346.672318409095</v>
      </c>
      <c r="E325">
        <v>-0.13744700000000001</v>
      </c>
      <c r="F325">
        <v>-0.26319700000000001</v>
      </c>
      <c r="G325" t="s">
        <v>195</v>
      </c>
      <c r="J325" t="s">
        <v>239</v>
      </c>
      <c r="K325" t="s">
        <v>241</v>
      </c>
      <c r="L325">
        <v>925.21619095214703</v>
      </c>
      <c r="M325">
        <v>-4.9789999999999999E-3</v>
      </c>
      <c r="N325">
        <v>-6.9101999999999997E-2</v>
      </c>
      <c r="O325" t="s">
        <v>195</v>
      </c>
      <c r="P325">
        <f t="shared" si="118"/>
        <v>6.8300274301524402</v>
      </c>
      <c r="Q325">
        <f t="shared" si="117"/>
        <v>-4.9543323790845377E-3</v>
      </c>
      <c r="R325">
        <f t="shared" si="117"/>
        <v>-6.4635553950885882E-2</v>
      </c>
    </row>
    <row r="326" spans="2:18" x14ac:dyDescent="0.2">
      <c r="B326" t="s">
        <v>238</v>
      </c>
      <c r="C326" t="s">
        <v>255</v>
      </c>
      <c r="D326">
        <v>46232.996636601398</v>
      </c>
      <c r="E326">
        <v>0.14868000000000001</v>
      </c>
      <c r="F326">
        <v>-5.7771999999999997E-2</v>
      </c>
      <c r="G326" t="s">
        <v>195</v>
      </c>
      <c r="J326" t="s">
        <v>239</v>
      </c>
      <c r="K326" t="s">
        <v>242</v>
      </c>
      <c r="L326">
        <v>58558.7351724744</v>
      </c>
      <c r="M326">
        <v>0.165161</v>
      </c>
      <c r="N326">
        <v>-0.22142000000000001</v>
      </c>
      <c r="O326" t="s">
        <v>195</v>
      </c>
      <c r="P326">
        <f t="shared" si="118"/>
        <v>10.977785549571239</v>
      </c>
      <c r="Q326">
        <f t="shared" si="117"/>
        <v>0.19783575036623829</v>
      </c>
      <c r="R326">
        <f t="shared" si="117"/>
        <v>-0.18128080430973786</v>
      </c>
    </row>
    <row r="327" spans="2:18" x14ac:dyDescent="0.2">
      <c r="B327" t="s">
        <v>238</v>
      </c>
      <c r="C327" t="s">
        <v>256</v>
      </c>
      <c r="D327">
        <v>45829.9483962179</v>
      </c>
      <c r="E327">
        <v>3.7470000000000003E-2</v>
      </c>
      <c r="F327">
        <v>-4.3996E-2</v>
      </c>
      <c r="G327" t="s">
        <v>195</v>
      </c>
      <c r="J327" t="s">
        <v>239</v>
      </c>
      <c r="K327" t="s">
        <v>243</v>
      </c>
      <c r="L327">
        <v>59268.967428157499</v>
      </c>
      <c r="M327">
        <v>-2.8176E-2</v>
      </c>
      <c r="N327">
        <v>-0.113223</v>
      </c>
      <c r="O327" t="s">
        <v>195</v>
      </c>
      <c r="P327">
        <f t="shared" si="118"/>
        <v>10.989841133137931</v>
      </c>
      <c r="Q327">
        <f t="shared" si="117"/>
        <v>-2.7403868598372263E-2</v>
      </c>
      <c r="R327">
        <f t="shared" si="117"/>
        <v>-0.10170738477376051</v>
      </c>
    </row>
    <row r="328" spans="2:18" x14ac:dyDescent="0.2">
      <c r="B328" t="s">
        <v>238</v>
      </c>
      <c r="C328" t="s">
        <v>257</v>
      </c>
      <c r="D328">
        <v>45368.709007420497</v>
      </c>
      <c r="E328">
        <v>6.7327999999999999E-2</v>
      </c>
      <c r="F328">
        <v>-2.8938999999999999E-2</v>
      </c>
      <c r="G328" t="s">
        <v>195</v>
      </c>
      <c r="J328" t="s">
        <v>239</v>
      </c>
      <c r="K328" t="s">
        <v>244</v>
      </c>
      <c r="L328">
        <v>59526.367821327702</v>
      </c>
      <c r="M328">
        <v>-8.6320000000000008E-3</v>
      </c>
      <c r="N328">
        <v>-6.6103999999999996E-2</v>
      </c>
      <c r="O328" t="s">
        <v>195</v>
      </c>
      <c r="P328">
        <f t="shared" si="118"/>
        <v>10.994174650029779</v>
      </c>
      <c r="Q328">
        <f t="shared" si="117"/>
        <v>-8.558126254173971E-3</v>
      </c>
      <c r="R328">
        <f t="shared" si="117"/>
        <v>-6.2005207747086587E-2</v>
      </c>
    </row>
    <row r="329" spans="2:18" x14ac:dyDescent="0.2">
      <c r="B329" t="s">
        <v>238</v>
      </c>
      <c r="C329" t="s">
        <v>258</v>
      </c>
      <c r="D329">
        <v>44935.036497147703</v>
      </c>
      <c r="E329">
        <v>-7.5000000000000002E-4</v>
      </c>
      <c r="F329">
        <v>-0.15819800000000001</v>
      </c>
      <c r="G329" t="s">
        <v>195</v>
      </c>
      <c r="J329" t="s">
        <v>239</v>
      </c>
      <c r="K329" t="s">
        <v>245</v>
      </c>
      <c r="L329">
        <v>59891.564289138398</v>
      </c>
      <c r="M329">
        <v>0.18085200000000001</v>
      </c>
      <c r="N329">
        <v>0.18085200000000001</v>
      </c>
      <c r="O329" t="s">
        <v>195</v>
      </c>
      <c r="P329">
        <f t="shared" si="118"/>
        <v>11.000290944288556</v>
      </c>
      <c r="Q329">
        <f t="shared" si="117"/>
        <v>0.22078061595706761</v>
      </c>
      <c r="R329">
        <f t="shared" si="117"/>
        <v>0.22078061595706761</v>
      </c>
    </row>
    <row r="330" spans="2:18" x14ac:dyDescent="0.2">
      <c r="B330" t="s">
        <v>238</v>
      </c>
      <c r="C330" t="s">
        <v>259</v>
      </c>
      <c r="D330">
        <v>44479.753247966597</v>
      </c>
      <c r="E330">
        <v>9.0541999999999997E-2</v>
      </c>
      <c r="F330">
        <v>-5.9227000000000002E-2</v>
      </c>
      <c r="G330" t="s">
        <v>195</v>
      </c>
      <c r="J330" t="s">
        <v>239</v>
      </c>
      <c r="K330" t="s">
        <v>246</v>
      </c>
      <c r="L330">
        <v>60031.081632767498</v>
      </c>
      <c r="M330">
        <v>5.1959999999999999E-2</v>
      </c>
      <c r="N330">
        <v>-8.0001000000000003E-2</v>
      </c>
      <c r="O330" t="s">
        <v>195</v>
      </c>
      <c r="P330">
        <f t="shared" si="118"/>
        <v>11.002617734287252</v>
      </c>
      <c r="Q330">
        <f t="shared" si="117"/>
        <v>5.4807814016286233E-2</v>
      </c>
      <c r="R330">
        <f t="shared" si="117"/>
        <v>-7.4074931412100545E-2</v>
      </c>
    </row>
    <row r="331" spans="2:18" x14ac:dyDescent="0.2">
      <c r="B331" t="s">
        <v>238</v>
      </c>
      <c r="C331" t="s">
        <v>260</v>
      </c>
      <c r="D331">
        <v>43602.017797345099</v>
      </c>
      <c r="E331">
        <v>0.14721000000000001</v>
      </c>
      <c r="F331">
        <v>-5.7520000000000002E-3</v>
      </c>
      <c r="G331" t="s">
        <v>195</v>
      </c>
      <c r="J331" t="s">
        <v>239</v>
      </c>
      <c r="K331" t="s">
        <v>247</v>
      </c>
      <c r="L331">
        <v>60753.000600793297</v>
      </c>
      <c r="M331">
        <v>6.7643999999999996E-2</v>
      </c>
      <c r="N331">
        <v>-2.1343000000000001E-2</v>
      </c>
      <c r="O331" t="s">
        <v>195</v>
      </c>
      <c r="P331">
        <f t="shared" si="118"/>
        <v>11.014571752588671</v>
      </c>
      <c r="Q331">
        <f t="shared" si="117"/>
        <v>7.2551686265761139E-2</v>
      </c>
      <c r="R331">
        <f t="shared" si="117"/>
        <v>-2.0896995426609867E-2</v>
      </c>
    </row>
    <row r="332" spans="2:18" x14ac:dyDescent="0.2">
      <c r="B332" t="s">
        <v>239</v>
      </c>
      <c r="C332" t="s">
        <v>240</v>
      </c>
      <c r="D332">
        <v>691.01664234662201</v>
      </c>
      <c r="E332">
        <v>4.5886000000000003E-2</v>
      </c>
      <c r="F332">
        <v>-0.167041</v>
      </c>
      <c r="G332" t="s">
        <v>195</v>
      </c>
      <c r="J332" t="s">
        <v>239</v>
      </c>
      <c r="K332" t="s">
        <v>248</v>
      </c>
      <c r="L332">
        <v>62764.691857763399</v>
      </c>
      <c r="M332">
        <v>-1.524E-3</v>
      </c>
      <c r="N332">
        <v>-0.247166</v>
      </c>
      <c r="O332" t="s">
        <v>195</v>
      </c>
      <c r="P332">
        <f t="shared" si="118"/>
        <v>11.047147962780581</v>
      </c>
      <c r="Q332">
        <f t="shared" si="117"/>
        <v>-1.521680958219673E-3</v>
      </c>
      <c r="R332">
        <f t="shared" si="117"/>
        <v>-0.19818211849906106</v>
      </c>
    </row>
    <row r="333" spans="2:18" x14ac:dyDescent="0.2">
      <c r="B333" t="s">
        <v>239</v>
      </c>
      <c r="C333" t="s">
        <v>241</v>
      </c>
      <c r="D333">
        <v>925.21619095214703</v>
      </c>
      <c r="E333">
        <v>-4.9789999999999999E-3</v>
      </c>
      <c r="F333">
        <v>-6.9101999999999997E-2</v>
      </c>
      <c r="G333" t="s">
        <v>195</v>
      </c>
      <c r="J333" t="s">
        <v>239</v>
      </c>
      <c r="K333" t="s">
        <v>249</v>
      </c>
      <c r="L333">
        <v>63080.342706741802</v>
      </c>
      <c r="M333">
        <v>9.3344999999999997E-2</v>
      </c>
      <c r="N333">
        <v>-0.373172</v>
      </c>
      <c r="O333" t="s">
        <v>195</v>
      </c>
      <c r="P333">
        <f t="shared" si="118"/>
        <v>11.05216447395286</v>
      </c>
      <c r="Q333">
        <f t="shared" si="117"/>
        <v>0.10295536891099702</v>
      </c>
      <c r="R333">
        <f t="shared" si="117"/>
        <v>-0.27175910956529842</v>
      </c>
    </row>
    <row r="334" spans="2:18" x14ac:dyDescent="0.2">
      <c r="B334" t="s">
        <v>239</v>
      </c>
      <c r="C334" t="s">
        <v>242</v>
      </c>
      <c r="D334">
        <v>58558.7351724744</v>
      </c>
      <c r="E334">
        <v>0.165161</v>
      </c>
      <c r="F334">
        <v>-0.22142000000000001</v>
      </c>
      <c r="G334" t="s">
        <v>195</v>
      </c>
      <c r="J334" t="s">
        <v>239</v>
      </c>
      <c r="K334" t="s">
        <v>250</v>
      </c>
      <c r="L334">
        <v>64597.6078272253</v>
      </c>
      <c r="M334">
        <v>0.171845</v>
      </c>
      <c r="N334">
        <v>-2.4163E-2</v>
      </c>
      <c r="O334" t="s">
        <v>195</v>
      </c>
      <c r="P334">
        <f t="shared" si="118"/>
        <v>11.075932658546737</v>
      </c>
      <c r="Q334">
        <f t="shared" si="117"/>
        <v>0.2075034262909721</v>
      </c>
      <c r="R334">
        <f t="shared" si="117"/>
        <v>-2.3592924173202901E-2</v>
      </c>
    </row>
    <row r="335" spans="2:18" x14ac:dyDescent="0.2">
      <c r="B335" t="s">
        <v>239</v>
      </c>
      <c r="C335" t="s">
        <v>243</v>
      </c>
      <c r="D335">
        <v>59268.967428157499</v>
      </c>
      <c r="E335">
        <v>-2.8176E-2</v>
      </c>
      <c r="F335">
        <v>-0.113223</v>
      </c>
      <c r="G335" t="s">
        <v>195</v>
      </c>
      <c r="J335" t="s">
        <v>239</v>
      </c>
      <c r="K335" t="s">
        <v>251</v>
      </c>
      <c r="L335">
        <v>64944.646561514201</v>
      </c>
      <c r="M335">
        <v>3.042E-3</v>
      </c>
      <c r="N335">
        <v>-8.2047999999999996E-2</v>
      </c>
      <c r="O335" t="s">
        <v>195</v>
      </c>
      <c r="P335">
        <f t="shared" si="118"/>
        <v>11.081290594706539</v>
      </c>
      <c r="Q335">
        <f t="shared" si="117"/>
        <v>3.0512819998435238E-3</v>
      </c>
      <c r="R335">
        <f t="shared" si="117"/>
        <v>-7.5826580706216368E-2</v>
      </c>
    </row>
    <row r="336" spans="2:18" x14ac:dyDescent="0.2">
      <c r="B336" t="s">
        <v>239</v>
      </c>
      <c r="C336" t="s">
        <v>244</v>
      </c>
      <c r="D336">
        <v>59526.367821327702</v>
      </c>
      <c r="E336">
        <v>-8.6320000000000008E-3</v>
      </c>
      <c r="F336">
        <v>-6.6103999999999996E-2</v>
      </c>
      <c r="G336" t="s">
        <v>195</v>
      </c>
      <c r="J336" t="s">
        <v>239</v>
      </c>
      <c r="K336" t="s">
        <v>252</v>
      </c>
      <c r="L336">
        <v>65307.304966596101</v>
      </c>
      <c r="M336">
        <v>0.12737799999999999</v>
      </c>
      <c r="N336">
        <v>-4.3033000000000002E-2</v>
      </c>
      <c r="O336" t="s">
        <v>195</v>
      </c>
      <c r="P336">
        <f t="shared" si="118"/>
        <v>11.086859176796397</v>
      </c>
      <c r="Q336">
        <f t="shared" si="117"/>
        <v>0.1459715661535006</v>
      </c>
      <c r="R336">
        <f t="shared" si="117"/>
        <v>-4.1257563279397676E-2</v>
      </c>
    </row>
    <row r="337" spans="2:18" x14ac:dyDescent="0.2">
      <c r="B337" t="s">
        <v>239</v>
      </c>
      <c r="C337" t="s">
        <v>245</v>
      </c>
      <c r="D337">
        <v>59891.564289138398</v>
      </c>
      <c r="E337">
        <v>0.18085200000000001</v>
      </c>
      <c r="F337">
        <v>0.18085200000000001</v>
      </c>
      <c r="G337" t="s">
        <v>195</v>
      </c>
      <c r="J337" t="s">
        <v>239</v>
      </c>
      <c r="K337" t="s">
        <v>253</v>
      </c>
      <c r="L337">
        <v>66046.751502250205</v>
      </c>
      <c r="M337">
        <v>-2.528E-2</v>
      </c>
      <c r="N337">
        <v>-0.15806899999999999</v>
      </c>
      <c r="O337" t="s">
        <v>195</v>
      </c>
      <c r="P337">
        <f t="shared" si="118"/>
        <v>11.098118126337498</v>
      </c>
      <c r="Q337">
        <f t="shared" si="117"/>
        <v>-2.4656679151061175E-2</v>
      </c>
      <c r="R337">
        <f t="shared" si="117"/>
        <v>-0.13649359407772765</v>
      </c>
    </row>
    <row r="338" spans="2:18" x14ac:dyDescent="0.2">
      <c r="B338" t="s">
        <v>239</v>
      </c>
      <c r="C338" t="s">
        <v>246</v>
      </c>
      <c r="D338">
        <v>60031.081632767498</v>
      </c>
      <c r="E338">
        <v>5.1959999999999999E-2</v>
      </c>
      <c r="F338">
        <v>-8.0001000000000003E-2</v>
      </c>
      <c r="G338" t="s">
        <v>195</v>
      </c>
      <c r="J338" t="s">
        <v>239</v>
      </c>
      <c r="K338" t="s">
        <v>254</v>
      </c>
      <c r="L338">
        <v>67018.527139888698</v>
      </c>
      <c r="M338">
        <v>-3.5518000000000001E-2</v>
      </c>
      <c r="N338">
        <v>-0.13528000000000001</v>
      </c>
      <c r="O338" t="s">
        <v>195</v>
      </c>
      <c r="P338">
        <f t="shared" si="118"/>
        <v>11.112724384623208</v>
      </c>
      <c r="Q338">
        <f t="shared" si="117"/>
        <v>-3.429974177175095E-2</v>
      </c>
      <c r="R338">
        <f t="shared" si="117"/>
        <v>-0.11916003100556691</v>
      </c>
    </row>
    <row r="339" spans="2:18" x14ac:dyDescent="0.2">
      <c r="B339" t="s">
        <v>239</v>
      </c>
      <c r="C339" t="s">
        <v>247</v>
      </c>
      <c r="D339">
        <v>60753.000600793297</v>
      </c>
      <c r="E339">
        <v>6.7643999999999996E-2</v>
      </c>
      <c r="F339">
        <v>-2.1343000000000001E-2</v>
      </c>
      <c r="G339" t="s">
        <v>195</v>
      </c>
      <c r="J339" t="s">
        <v>239</v>
      </c>
      <c r="K339" t="s">
        <v>255</v>
      </c>
      <c r="L339">
        <v>47563.195193342501</v>
      </c>
      <c r="M339">
        <v>8.4032999999999997E-2</v>
      </c>
      <c r="N339">
        <v>-2.5992999999999999E-2</v>
      </c>
      <c r="O339" t="s">
        <v>195</v>
      </c>
      <c r="P339">
        <f t="shared" si="118"/>
        <v>10.769814530914411</v>
      </c>
      <c r="Q339">
        <f t="shared" si="117"/>
        <v>9.174238809913457E-2</v>
      </c>
      <c r="R339">
        <f t="shared" si="117"/>
        <v>-2.5334480839537894E-2</v>
      </c>
    </row>
    <row r="340" spans="2:18" x14ac:dyDescent="0.2">
      <c r="B340" t="s">
        <v>239</v>
      </c>
      <c r="C340" t="s">
        <v>248</v>
      </c>
      <c r="D340">
        <v>62764.691857763399</v>
      </c>
      <c r="E340">
        <v>-1.524E-3</v>
      </c>
      <c r="F340">
        <v>-0.247166</v>
      </c>
      <c r="G340" t="s">
        <v>195</v>
      </c>
      <c r="J340" t="s">
        <v>239</v>
      </c>
      <c r="K340" t="s">
        <v>256</v>
      </c>
      <c r="L340">
        <v>47160.175201116399</v>
      </c>
      <c r="M340">
        <v>-2.1599999999999999E-4</v>
      </c>
      <c r="N340">
        <v>-5.2748999999999997E-2</v>
      </c>
      <c r="O340" t="s">
        <v>195</v>
      </c>
      <c r="P340">
        <f t="shared" si="118"/>
        <v>10.761305069680802</v>
      </c>
      <c r="Q340">
        <f t="shared" si="117"/>
        <v>-2.1595335407551967E-4</v>
      </c>
      <c r="R340">
        <f t="shared" si="117"/>
        <v>-5.0105960680086138E-2</v>
      </c>
    </row>
    <row r="341" spans="2:18" x14ac:dyDescent="0.2">
      <c r="B341" t="s">
        <v>239</v>
      </c>
      <c r="C341" t="s">
        <v>249</v>
      </c>
      <c r="D341">
        <v>63080.342706741802</v>
      </c>
      <c r="E341">
        <v>9.3344999999999997E-2</v>
      </c>
      <c r="F341">
        <v>-0.373172</v>
      </c>
      <c r="G341" t="s">
        <v>195</v>
      </c>
      <c r="J341" t="s">
        <v>239</v>
      </c>
      <c r="K341" t="s">
        <v>257</v>
      </c>
      <c r="L341">
        <v>46698.8601359819</v>
      </c>
      <c r="M341">
        <v>6.9860000000000005E-2</v>
      </c>
      <c r="N341">
        <v>-4.0215000000000001E-2</v>
      </c>
      <c r="O341" t="s">
        <v>195</v>
      </c>
      <c r="P341">
        <f t="shared" si="118"/>
        <v>10.751475035136018</v>
      </c>
      <c r="Q341">
        <f t="shared" si="117"/>
        <v>7.5106973143827818E-2</v>
      </c>
      <c r="R341">
        <f t="shared" si="117"/>
        <v>-3.8660276961974209E-2</v>
      </c>
    </row>
    <row r="342" spans="2:18" x14ac:dyDescent="0.2">
      <c r="B342" t="s">
        <v>239</v>
      </c>
      <c r="C342" t="s">
        <v>250</v>
      </c>
      <c r="D342">
        <v>64597.6078272253</v>
      </c>
      <c r="E342">
        <v>0.171845</v>
      </c>
      <c r="F342">
        <v>-2.4163E-2</v>
      </c>
      <c r="G342" t="s">
        <v>195</v>
      </c>
      <c r="J342" t="s">
        <v>239</v>
      </c>
      <c r="K342" t="s">
        <v>258</v>
      </c>
      <c r="L342">
        <v>46265.117421227798</v>
      </c>
      <c r="M342">
        <v>4.2901000000000002E-2</v>
      </c>
      <c r="N342">
        <v>-0.32581399999999999</v>
      </c>
      <c r="O342" t="s">
        <v>195</v>
      </c>
      <c r="P342">
        <f t="shared" si="118"/>
        <v>10.742143552694127</v>
      </c>
      <c r="Q342">
        <f t="shared" si="117"/>
        <v>4.482399417406141E-2</v>
      </c>
      <c r="R342">
        <f t="shared" si="117"/>
        <v>-0.2457463867480657</v>
      </c>
    </row>
    <row r="343" spans="2:18" x14ac:dyDescent="0.2">
      <c r="B343" t="s">
        <v>239</v>
      </c>
      <c r="C343" t="s">
        <v>251</v>
      </c>
      <c r="D343">
        <v>64944.646561514201</v>
      </c>
      <c r="E343">
        <v>3.042E-3</v>
      </c>
      <c r="F343">
        <v>-8.2047999999999996E-2</v>
      </c>
      <c r="G343" t="s">
        <v>195</v>
      </c>
      <c r="J343" t="s">
        <v>239</v>
      </c>
      <c r="K343" t="s">
        <v>259</v>
      </c>
      <c r="L343">
        <v>45809.823946398203</v>
      </c>
      <c r="M343">
        <v>3.5409999999999997E-2</v>
      </c>
      <c r="N343">
        <v>-5.0085999999999999E-2</v>
      </c>
      <c r="O343" t="s">
        <v>195</v>
      </c>
      <c r="P343">
        <f t="shared" si="118"/>
        <v>10.732253843747408</v>
      </c>
      <c r="Q343">
        <f t="shared" si="117"/>
        <v>3.6709897469391135E-2</v>
      </c>
      <c r="R343">
        <f t="shared" si="117"/>
        <v>-4.7697045765775367E-2</v>
      </c>
    </row>
    <row r="344" spans="2:18" x14ac:dyDescent="0.2">
      <c r="B344" t="s">
        <v>239</v>
      </c>
      <c r="C344" t="s">
        <v>252</v>
      </c>
      <c r="D344">
        <v>65307.304966596101</v>
      </c>
      <c r="E344">
        <v>0.12737799999999999</v>
      </c>
      <c r="F344">
        <v>-4.3033000000000002E-2</v>
      </c>
      <c r="G344" t="s">
        <v>195</v>
      </c>
      <c r="J344" t="s">
        <v>239</v>
      </c>
      <c r="K344" t="s">
        <v>260</v>
      </c>
      <c r="L344">
        <v>44932.1283381947</v>
      </c>
      <c r="M344">
        <v>5.7458000000000002E-2</v>
      </c>
      <c r="N344">
        <v>-0.13788500000000001</v>
      </c>
      <c r="O344" t="s">
        <v>195</v>
      </c>
      <c r="P344">
        <f t="shared" si="118"/>
        <v>10.712908371033413</v>
      </c>
      <c r="Q344">
        <f t="shared" si="117"/>
        <v>6.0960678675326938E-2</v>
      </c>
      <c r="R344">
        <f t="shared" si="117"/>
        <v>-0.1211765688096776</v>
      </c>
    </row>
    <row r="345" spans="2:18" x14ac:dyDescent="0.2">
      <c r="B345" t="s">
        <v>239</v>
      </c>
      <c r="C345" t="s">
        <v>253</v>
      </c>
      <c r="D345">
        <v>66046.751502250205</v>
      </c>
      <c r="E345">
        <v>-2.528E-2</v>
      </c>
      <c r="F345">
        <v>-0.15806899999999999</v>
      </c>
      <c r="G345" t="s">
        <v>195</v>
      </c>
      <c r="J345" t="s">
        <v>240</v>
      </c>
      <c r="K345" t="s">
        <v>243</v>
      </c>
      <c r="L345">
        <v>58616.087928144698</v>
      </c>
      <c r="M345">
        <v>6.1133E-2</v>
      </c>
      <c r="N345">
        <v>-7.8507999999999994E-2</v>
      </c>
      <c r="O345" t="s">
        <v>195</v>
      </c>
      <c r="P345">
        <f t="shared" si="118"/>
        <v>10.978764475909385</v>
      </c>
      <c r="Q345">
        <f t="shared" si="117"/>
        <v>6.5113589038703026E-2</v>
      </c>
      <c r="R345">
        <f t="shared" si="117"/>
        <v>-7.2793154988187378E-2</v>
      </c>
    </row>
    <row r="346" spans="2:18" x14ac:dyDescent="0.2">
      <c r="B346" t="s">
        <v>239</v>
      </c>
      <c r="C346" t="s">
        <v>254</v>
      </c>
      <c r="D346">
        <v>67018.527139888698</v>
      </c>
      <c r="E346">
        <v>-3.5518000000000001E-2</v>
      </c>
      <c r="F346">
        <v>-0.13528000000000001</v>
      </c>
      <c r="G346" t="s">
        <v>195</v>
      </c>
      <c r="J346" t="s">
        <v>240</v>
      </c>
      <c r="K346" t="s">
        <v>244</v>
      </c>
      <c r="L346">
        <v>58872.7289158571</v>
      </c>
      <c r="M346">
        <v>-2.1002E-2</v>
      </c>
      <c r="N346">
        <v>-0.26223099999999999</v>
      </c>
      <c r="O346" t="s">
        <v>195</v>
      </c>
      <c r="P346">
        <f t="shared" si="118"/>
        <v>10.98313325589711</v>
      </c>
      <c r="Q346">
        <f t="shared" si="117"/>
        <v>-2.0569989089149678E-2</v>
      </c>
      <c r="R346">
        <f t="shared" si="117"/>
        <v>-0.20775198834444727</v>
      </c>
    </row>
    <row r="347" spans="2:18" x14ac:dyDescent="0.2">
      <c r="B347" t="s">
        <v>239</v>
      </c>
      <c r="C347" t="s">
        <v>255</v>
      </c>
      <c r="D347">
        <v>47563.195193342501</v>
      </c>
      <c r="E347">
        <v>8.4032999999999997E-2</v>
      </c>
      <c r="F347">
        <v>-2.5992999999999999E-2</v>
      </c>
      <c r="G347" t="s">
        <v>195</v>
      </c>
      <c r="J347" t="s">
        <v>240</v>
      </c>
      <c r="K347" t="s">
        <v>246</v>
      </c>
      <c r="L347">
        <v>59373.604320438499</v>
      </c>
      <c r="M347">
        <v>0.19767799999999999</v>
      </c>
      <c r="N347">
        <v>-0.243589</v>
      </c>
      <c r="O347" t="s">
        <v>195</v>
      </c>
      <c r="P347">
        <f t="shared" si="118"/>
        <v>10.99160503487858</v>
      </c>
      <c r="Q347">
        <f t="shared" si="117"/>
        <v>0.24638237515610939</v>
      </c>
      <c r="R347">
        <f t="shared" si="117"/>
        <v>-0.19587580784326653</v>
      </c>
    </row>
    <row r="348" spans="2:18" x14ac:dyDescent="0.2">
      <c r="B348" t="s">
        <v>239</v>
      </c>
      <c r="C348" t="s">
        <v>256</v>
      </c>
      <c r="D348">
        <v>47160.175201116399</v>
      </c>
      <c r="E348">
        <v>-2.1599999999999999E-4</v>
      </c>
      <c r="F348">
        <v>-5.2748999999999997E-2</v>
      </c>
      <c r="G348" t="s">
        <v>195</v>
      </c>
      <c r="J348" t="s">
        <v>240</v>
      </c>
      <c r="K348" t="s">
        <v>247</v>
      </c>
      <c r="L348">
        <v>60097.412606534002</v>
      </c>
      <c r="M348">
        <v>0.19115599999999999</v>
      </c>
      <c r="N348">
        <v>-6.6032999999999994E-2</v>
      </c>
      <c r="O348" t="s">
        <v>195</v>
      </c>
      <c r="P348">
        <f t="shared" si="118"/>
        <v>11.003722068124578</v>
      </c>
      <c r="Q348">
        <f t="shared" si="117"/>
        <v>0.23633234591589972</v>
      </c>
      <c r="R348">
        <f t="shared" si="117"/>
        <v>-6.194273535622255E-2</v>
      </c>
    </row>
    <row r="349" spans="2:18" x14ac:dyDescent="0.2">
      <c r="B349" t="s">
        <v>239</v>
      </c>
      <c r="C349" t="s">
        <v>257</v>
      </c>
      <c r="D349">
        <v>46698.8601359819</v>
      </c>
      <c r="E349">
        <v>6.9860000000000005E-2</v>
      </c>
      <c r="F349">
        <v>-4.0215000000000001E-2</v>
      </c>
      <c r="G349" t="s">
        <v>195</v>
      </c>
      <c r="J349" t="s">
        <v>240</v>
      </c>
      <c r="K349" t="s">
        <v>250</v>
      </c>
      <c r="L349">
        <v>63935.608677793898</v>
      </c>
      <c r="M349">
        <v>0.29484900000000003</v>
      </c>
      <c r="N349">
        <v>-7.6677999999999996E-2</v>
      </c>
      <c r="O349" t="s">
        <v>195</v>
      </c>
      <c r="P349">
        <f t="shared" si="118"/>
        <v>11.065631741459494</v>
      </c>
      <c r="Q349">
        <f t="shared" si="117"/>
        <v>0.41813597371343164</v>
      </c>
      <c r="R349">
        <f t="shared" si="117"/>
        <v>-7.1217207001536206E-2</v>
      </c>
    </row>
    <row r="350" spans="2:18" x14ac:dyDescent="0.2">
      <c r="B350" t="s">
        <v>239</v>
      </c>
      <c r="C350" t="s">
        <v>258</v>
      </c>
      <c r="D350">
        <v>46265.117421227798</v>
      </c>
      <c r="E350">
        <v>4.2901000000000002E-2</v>
      </c>
      <c r="F350">
        <v>-0.32581399999999999</v>
      </c>
      <c r="G350" t="s">
        <v>195</v>
      </c>
      <c r="J350" t="s">
        <v>240</v>
      </c>
      <c r="K350" t="s">
        <v>251</v>
      </c>
      <c r="L350">
        <v>64281.541339641102</v>
      </c>
      <c r="M350">
        <v>9.3772999999999995E-2</v>
      </c>
      <c r="N350">
        <v>-0.131721</v>
      </c>
      <c r="O350" t="s">
        <v>195</v>
      </c>
      <c r="P350">
        <f t="shared" si="118"/>
        <v>11.07102779808981</v>
      </c>
      <c r="Q350">
        <f t="shared" si="117"/>
        <v>0.10347628132907097</v>
      </c>
      <c r="R350">
        <f t="shared" si="117"/>
        <v>-0.11638999364684406</v>
      </c>
    </row>
    <row r="351" spans="2:18" x14ac:dyDescent="0.2">
      <c r="B351" t="s">
        <v>239</v>
      </c>
      <c r="C351" t="s">
        <v>259</v>
      </c>
      <c r="D351">
        <v>45809.823946398203</v>
      </c>
      <c r="E351">
        <v>3.5409999999999997E-2</v>
      </c>
      <c r="F351">
        <v>-5.0085999999999999E-2</v>
      </c>
      <c r="G351" t="s">
        <v>195</v>
      </c>
      <c r="J351" t="s">
        <v>240</v>
      </c>
      <c r="K351" t="s">
        <v>252</v>
      </c>
      <c r="L351">
        <v>64643.180630287599</v>
      </c>
      <c r="M351">
        <v>0.20960000000000001</v>
      </c>
      <c r="N351">
        <v>-0.46098099999999997</v>
      </c>
      <c r="O351" t="s">
        <v>195</v>
      </c>
      <c r="P351">
        <f t="shared" si="118"/>
        <v>11.076637897279728</v>
      </c>
      <c r="Q351">
        <f t="shared" si="117"/>
        <v>0.26518218623481782</v>
      </c>
      <c r="R351">
        <f t="shared" si="117"/>
        <v>-0.31552840180673125</v>
      </c>
    </row>
    <row r="352" spans="2:18" x14ac:dyDescent="0.2">
      <c r="B352" t="s">
        <v>239</v>
      </c>
      <c r="C352" t="s">
        <v>260</v>
      </c>
      <c r="D352">
        <v>44932.1283381947</v>
      </c>
      <c r="E352">
        <v>5.7458000000000002E-2</v>
      </c>
      <c r="F352">
        <v>-0.13788500000000001</v>
      </c>
      <c r="G352" t="s">
        <v>195</v>
      </c>
      <c r="J352" t="s">
        <v>240</v>
      </c>
      <c r="K352" t="s">
        <v>254</v>
      </c>
      <c r="L352">
        <v>66354.718083946296</v>
      </c>
      <c r="M352">
        <v>8.0331E-2</v>
      </c>
      <c r="N352">
        <v>-0.37573099999999998</v>
      </c>
      <c r="O352" t="s">
        <v>195</v>
      </c>
      <c r="P352">
        <f t="shared" si="118"/>
        <v>11.102770146259299</v>
      </c>
      <c r="Q352">
        <f t="shared" si="117"/>
        <v>8.7347730542184199E-2</v>
      </c>
      <c r="R352">
        <f t="shared" si="117"/>
        <v>-0.27311371191024986</v>
      </c>
    </row>
    <row r="353" spans="2:18" x14ac:dyDescent="0.2">
      <c r="B353" t="s">
        <v>240</v>
      </c>
      <c r="C353" t="s">
        <v>241</v>
      </c>
      <c r="D353">
        <v>523.47397260990897</v>
      </c>
      <c r="E353" t="s">
        <v>195</v>
      </c>
      <c r="F353" t="s">
        <v>195</v>
      </c>
      <c r="G353" t="s">
        <v>195</v>
      </c>
      <c r="J353" t="s">
        <v>240</v>
      </c>
      <c r="K353" t="s">
        <v>255</v>
      </c>
      <c r="L353">
        <v>48236.149276242999</v>
      </c>
      <c r="M353">
        <v>0.22067100000000001</v>
      </c>
      <c r="N353">
        <v>-5.7768E-2</v>
      </c>
      <c r="O353" t="s">
        <v>195</v>
      </c>
      <c r="P353">
        <f t="shared" si="118"/>
        <v>10.783864003924785</v>
      </c>
      <c r="Q353">
        <f t="shared" si="117"/>
        <v>0.28315512447246288</v>
      </c>
      <c r="R353">
        <f t="shared" si="117"/>
        <v>-5.461310986908282E-2</v>
      </c>
    </row>
    <row r="354" spans="2:18" x14ac:dyDescent="0.2">
      <c r="B354" t="s">
        <v>240</v>
      </c>
      <c r="C354" t="s">
        <v>242</v>
      </c>
      <c r="D354">
        <v>57906.732812342198</v>
      </c>
      <c r="E354" t="s">
        <v>195</v>
      </c>
      <c r="F354" t="s">
        <v>195</v>
      </c>
      <c r="G354" t="s">
        <v>195</v>
      </c>
      <c r="J354" t="s">
        <v>240</v>
      </c>
      <c r="K354" t="s">
        <v>256</v>
      </c>
      <c r="L354">
        <v>47833.725644151898</v>
      </c>
      <c r="M354">
        <v>7.3447999999999999E-2</v>
      </c>
      <c r="N354">
        <v>-0.13724800000000001</v>
      </c>
      <c r="O354" t="s">
        <v>195</v>
      </c>
      <c r="P354">
        <f t="shared" si="118"/>
        <v>10.77548622709997</v>
      </c>
      <c r="Q354">
        <f t="shared" si="117"/>
        <v>7.9270240634092853E-2</v>
      </c>
      <c r="R354">
        <f t="shared" si="117"/>
        <v>-0.12068431863586483</v>
      </c>
    </row>
    <row r="355" spans="2:18" x14ac:dyDescent="0.2">
      <c r="B355" t="s">
        <v>240</v>
      </c>
      <c r="C355" t="s">
        <v>243</v>
      </c>
      <c r="D355">
        <v>58616.087928144698</v>
      </c>
      <c r="E355">
        <v>6.1133E-2</v>
      </c>
      <c r="F355">
        <v>-7.8507999999999994E-2</v>
      </c>
      <c r="G355" t="s">
        <v>195</v>
      </c>
      <c r="J355" t="s">
        <v>240</v>
      </c>
      <c r="K355" t="s">
        <v>257</v>
      </c>
      <c r="L355">
        <v>47371.2263932442</v>
      </c>
      <c r="M355">
        <v>0.18038399999999999</v>
      </c>
      <c r="N355">
        <v>-0.12574199999999999</v>
      </c>
      <c r="O355" t="s">
        <v>195</v>
      </c>
      <c r="P355">
        <f t="shared" si="118"/>
        <v>10.765770285243722</v>
      </c>
      <c r="Q355">
        <f t="shared" si="117"/>
        <v>0.22008355132159449</v>
      </c>
      <c r="R355">
        <f t="shared" si="117"/>
        <v>-0.11169699629222325</v>
      </c>
    </row>
    <row r="356" spans="2:18" x14ac:dyDescent="0.2">
      <c r="B356" t="s">
        <v>240</v>
      </c>
      <c r="C356" t="s">
        <v>244</v>
      </c>
      <c r="D356">
        <v>58872.7289158571</v>
      </c>
      <c r="E356">
        <v>-2.1002E-2</v>
      </c>
      <c r="F356">
        <v>-0.26223099999999999</v>
      </c>
      <c r="G356" t="s">
        <v>195</v>
      </c>
      <c r="J356" t="s">
        <v>240</v>
      </c>
      <c r="K356" t="s">
        <v>259</v>
      </c>
      <c r="L356">
        <v>46481.489326397401</v>
      </c>
      <c r="M356">
        <v>0.15431300000000001</v>
      </c>
      <c r="N356">
        <v>-0.17161899999999999</v>
      </c>
      <c r="O356" t="s">
        <v>195</v>
      </c>
      <c r="P356">
        <f t="shared" si="118"/>
        <v>10.746809433318761</v>
      </c>
      <c r="Q356">
        <f t="shared" si="117"/>
        <v>0.18247058308806924</v>
      </c>
      <c r="R356">
        <f t="shared" si="117"/>
        <v>-0.14648021242400472</v>
      </c>
    </row>
    <row r="357" spans="2:18" x14ac:dyDescent="0.2">
      <c r="B357" t="s">
        <v>240</v>
      </c>
      <c r="C357" t="s">
        <v>245</v>
      </c>
      <c r="D357">
        <v>59236.212446441903</v>
      </c>
      <c r="E357" t="s">
        <v>195</v>
      </c>
      <c r="F357" t="s">
        <v>195</v>
      </c>
      <c r="G357" t="s">
        <v>195</v>
      </c>
      <c r="J357" t="s">
        <v>240</v>
      </c>
      <c r="K357" t="s">
        <v>260</v>
      </c>
      <c r="L357">
        <v>45604.122236920601</v>
      </c>
      <c r="M357">
        <v>0.25314300000000001</v>
      </c>
      <c r="N357">
        <v>-0.12661900000000001</v>
      </c>
      <c r="O357" t="s">
        <v>195</v>
      </c>
      <c r="P357">
        <f t="shared" si="118"/>
        <v>10.727753391349118</v>
      </c>
      <c r="Q357">
        <f t="shared" si="117"/>
        <v>0.33894440301155376</v>
      </c>
      <c r="R357">
        <f t="shared" si="117"/>
        <v>-0.11238848270799623</v>
      </c>
    </row>
    <row r="358" spans="2:18" x14ac:dyDescent="0.2">
      <c r="B358" t="s">
        <v>240</v>
      </c>
      <c r="C358" t="s">
        <v>246</v>
      </c>
      <c r="D358">
        <v>59373.604320438499</v>
      </c>
      <c r="E358">
        <v>0.19767799999999999</v>
      </c>
      <c r="F358">
        <v>-0.243589</v>
      </c>
      <c r="G358" t="s">
        <v>195</v>
      </c>
      <c r="J358" t="s">
        <v>241</v>
      </c>
      <c r="K358" t="s">
        <v>243</v>
      </c>
      <c r="L358">
        <v>58375.900207191597</v>
      </c>
      <c r="M358">
        <v>2.2407E-2</v>
      </c>
      <c r="N358">
        <v>-5.6416000000000001E-2</v>
      </c>
      <c r="O358" t="s">
        <v>195</v>
      </c>
      <c r="P358">
        <f t="shared" si="118"/>
        <v>10.974658415960501</v>
      </c>
      <c r="Q358">
        <f t="shared" si="117"/>
        <v>2.292058146897533E-2</v>
      </c>
      <c r="R358">
        <f t="shared" si="117"/>
        <v>-5.3403204798109838E-2</v>
      </c>
    </row>
    <row r="359" spans="2:18" x14ac:dyDescent="0.2">
      <c r="B359" t="s">
        <v>240</v>
      </c>
      <c r="C359" t="s">
        <v>247</v>
      </c>
      <c r="D359">
        <v>60097.412606534002</v>
      </c>
      <c r="E359">
        <v>0.19115599999999999</v>
      </c>
      <c r="F359">
        <v>-6.6032999999999994E-2</v>
      </c>
      <c r="G359" t="s">
        <v>195</v>
      </c>
      <c r="J359" t="s">
        <v>241</v>
      </c>
      <c r="K359" t="s">
        <v>244</v>
      </c>
      <c r="L359">
        <v>58634.118096889601</v>
      </c>
      <c r="M359">
        <v>-7.6569999999999999E-2</v>
      </c>
      <c r="N359">
        <v>-0.42857099999999998</v>
      </c>
      <c r="O359" t="s">
        <v>195</v>
      </c>
      <c r="P359">
        <f t="shared" si="118"/>
        <v>10.979072026224189</v>
      </c>
      <c r="Q359">
        <f t="shared" si="117"/>
        <v>-7.1124032807899154E-2</v>
      </c>
      <c r="R359">
        <f t="shared" si="117"/>
        <v>-0.29999978999993698</v>
      </c>
    </row>
    <row r="360" spans="2:18" x14ac:dyDescent="0.2">
      <c r="B360" t="s">
        <v>240</v>
      </c>
      <c r="C360" t="s">
        <v>248</v>
      </c>
      <c r="D360">
        <v>62107.600179044101</v>
      </c>
      <c r="E360" t="s">
        <v>195</v>
      </c>
      <c r="F360" t="s">
        <v>195</v>
      </c>
      <c r="G360" t="s">
        <v>195</v>
      </c>
      <c r="J360" t="s">
        <v>241</v>
      </c>
      <c r="K360" t="s">
        <v>246</v>
      </c>
      <c r="L360">
        <v>59143.271071187803</v>
      </c>
      <c r="M360">
        <v>0.345028</v>
      </c>
      <c r="N360">
        <v>4.8535000000000002E-2</v>
      </c>
      <c r="O360" t="s">
        <v>195</v>
      </c>
      <c r="P360">
        <f t="shared" si="118"/>
        <v>10.987718102515846</v>
      </c>
      <c r="Q360">
        <f t="shared" si="117"/>
        <v>0.52678282430393975</v>
      </c>
      <c r="R360">
        <f t="shared" si="117"/>
        <v>5.1010809646177213E-2</v>
      </c>
    </row>
    <row r="361" spans="2:18" x14ac:dyDescent="0.2">
      <c r="B361" t="s">
        <v>240</v>
      </c>
      <c r="C361" t="s">
        <v>249</v>
      </c>
      <c r="D361">
        <v>62422.109192176402</v>
      </c>
      <c r="E361" t="s">
        <v>195</v>
      </c>
      <c r="F361" t="s">
        <v>195</v>
      </c>
      <c r="G361" t="s">
        <v>195</v>
      </c>
      <c r="J361" t="s">
        <v>241</v>
      </c>
      <c r="K361" t="s">
        <v>247</v>
      </c>
      <c r="L361">
        <v>59862.925262636403</v>
      </c>
      <c r="M361">
        <v>0.27630399999999999</v>
      </c>
      <c r="N361">
        <v>8.2040000000000002E-2</v>
      </c>
      <c r="O361" t="s">
        <v>195</v>
      </c>
      <c r="P361">
        <f t="shared" si="118"/>
        <v>10.999812648616217</v>
      </c>
      <c r="Q361">
        <f t="shared" si="117"/>
        <v>0.38179567111052154</v>
      </c>
      <c r="R361">
        <f t="shared" si="117"/>
        <v>8.9372085929670136E-2</v>
      </c>
    </row>
    <row r="362" spans="2:18" x14ac:dyDescent="0.2">
      <c r="B362" t="s">
        <v>240</v>
      </c>
      <c r="C362" t="s">
        <v>250</v>
      </c>
      <c r="D362">
        <v>63935.608677793898</v>
      </c>
      <c r="E362">
        <v>0.29484900000000003</v>
      </c>
      <c r="F362">
        <v>-7.6677999999999996E-2</v>
      </c>
      <c r="G362" t="s">
        <v>195</v>
      </c>
      <c r="J362" t="s">
        <v>241</v>
      </c>
      <c r="K362" t="s">
        <v>250</v>
      </c>
      <c r="L362">
        <v>63715.676438377297</v>
      </c>
      <c r="M362">
        <v>0.22526399999999999</v>
      </c>
      <c r="N362">
        <v>1.1471E-2</v>
      </c>
      <c r="O362" t="s">
        <v>195</v>
      </c>
      <c r="P362">
        <f t="shared" si="118"/>
        <v>11.062185909216835</v>
      </c>
      <c r="Q362">
        <f t="shared" si="117"/>
        <v>0.29076227256768755</v>
      </c>
      <c r="R362">
        <f t="shared" si="117"/>
        <v>1.1604110754464462E-2</v>
      </c>
    </row>
    <row r="363" spans="2:18" x14ac:dyDescent="0.2">
      <c r="B363" t="s">
        <v>240</v>
      </c>
      <c r="C363" t="s">
        <v>251</v>
      </c>
      <c r="D363">
        <v>64281.541339641102</v>
      </c>
      <c r="E363">
        <v>9.3772999999999995E-2</v>
      </c>
      <c r="F363">
        <v>-0.131721</v>
      </c>
      <c r="G363" t="s">
        <v>195</v>
      </c>
      <c r="J363" t="s">
        <v>241</v>
      </c>
      <c r="K363" t="s">
        <v>251</v>
      </c>
      <c r="L363">
        <v>64064.302275135997</v>
      </c>
      <c r="M363">
        <v>0.18257699999999999</v>
      </c>
      <c r="N363">
        <v>4.84E-4</v>
      </c>
      <c r="O363" t="s">
        <v>195</v>
      </c>
      <c r="P363">
        <f t="shared" si="118"/>
        <v>11.067642580994431</v>
      </c>
      <c r="Q363">
        <f t="shared" si="117"/>
        <v>0.22335681770637722</v>
      </c>
      <c r="R363">
        <f t="shared" si="117"/>
        <v>4.8423436943480648E-4</v>
      </c>
    </row>
    <row r="364" spans="2:18" x14ac:dyDescent="0.2">
      <c r="B364" t="s">
        <v>240</v>
      </c>
      <c r="C364" t="s">
        <v>252</v>
      </c>
      <c r="D364">
        <v>64643.180630287599</v>
      </c>
      <c r="E364">
        <v>0.20960000000000001</v>
      </c>
      <c r="F364">
        <v>-0.46098099999999997</v>
      </c>
      <c r="G364" t="s">
        <v>195</v>
      </c>
      <c r="J364" t="s">
        <v>241</v>
      </c>
      <c r="K364" t="s">
        <v>252</v>
      </c>
      <c r="L364">
        <v>64428.475234169498</v>
      </c>
      <c r="M364">
        <v>0.34490500000000002</v>
      </c>
      <c r="N364">
        <v>-7.2931999999999997E-2</v>
      </c>
      <c r="O364" t="s">
        <v>195</v>
      </c>
      <c r="P364">
        <f t="shared" si="118"/>
        <v>11.073310976388889</v>
      </c>
      <c r="Q364">
        <f t="shared" si="117"/>
        <v>0.52649615704592467</v>
      </c>
      <c r="R364">
        <f t="shared" si="117"/>
        <v>-6.7974484869497781E-2</v>
      </c>
    </row>
    <row r="365" spans="2:18" x14ac:dyDescent="0.2">
      <c r="B365" t="s">
        <v>240</v>
      </c>
      <c r="C365" t="s">
        <v>253</v>
      </c>
      <c r="D365">
        <v>65382.737599461201</v>
      </c>
      <c r="E365" t="s">
        <v>195</v>
      </c>
      <c r="F365" t="s">
        <v>195</v>
      </c>
      <c r="G365" t="s">
        <v>195</v>
      </c>
      <c r="J365" t="s">
        <v>241</v>
      </c>
      <c r="K365" t="s">
        <v>254</v>
      </c>
      <c r="L365">
        <v>66139.194075827603</v>
      </c>
      <c r="M365">
        <v>0.25808599999999998</v>
      </c>
      <c r="N365">
        <v>-8.7308999999999998E-2</v>
      </c>
      <c r="O365" t="s">
        <v>195</v>
      </c>
      <c r="P365">
        <f t="shared" si="118"/>
        <v>11.09951680133647</v>
      </c>
      <c r="Q365">
        <f t="shared" si="117"/>
        <v>0.34786511644206741</v>
      </c>
      <c r="R365">
        <f t="shared" si="117"/>
        <v>-8.0298240886445341E-2</v>
      </c>
    </row>
    <row r="366" spans="2:18" x14ac:dyDescent="0.2">
      <c r="B366" t="s">
        <v>240</v>
      </c>
      <c r="C366" t="s">
        <v>254</v>
      </c>
      <c r="D366">
        <v>66354.718083946296</v>
      </c>
      <c r="E366">
        <v>8.0331E-2</v>
      </c>
      <c r="F366">
        <v>-0.37573099999999998</v>
      </c>
      <c r="G366" t="s">
        <v>195</v>
      </c>
      <c r="J366" t="s">
        <v>241</v>
      </c>
      <c r="K366" t="s">
        <v>255</v>
      </c>
      <c r="L366">
        <v>48429.099681906097</v>
      </c>
      <c r="M366">
        <v>8.4472000000000005E-2</v>
      </c>
      <c r="N366">
        <v>-3.0400000000000002E-4</v>
      </c>
      <c r="O366" t="s">
        <v>195</v>
      </c>
      <c r="P366">
        <f t="shared" si="118"/>
        <v>10.78785614513375</v>
      </c>
      <c r="Q366">
        <f t="shared" si="117"/>
        <v>9.226588373048121E-2</v>
      </c>
      <c r="R366">
        <f t="shared" si="117"/>
        <v>-3.0390761208592585E-4</v>
      </c>
    </row>
    <row r="367" spans="2:18" x14ac:dyDescent="0.2">
      <c r="B367" t="s">
        <v>240</v>
      </c>
      <c r="C367" t="s">
        <v>255</v>
      </c>
      <c r="D367">
        <v>48236.149276242999</v>
      </c>
      <c r="E367">
        <v>0.22067100000000001</v>
      </c>
      <c r="F367">
        <v>-5.7768E-2</v>
      </c>
      <c r="G367" t="s">
        <v>195</v>
      </c>
      <c r="J367" t="s">
        <v>241</v>
      </c>
      <c r="K367" t="s">
        <v>256</v>
      </c>
      <c r="L367">
        <v>48024.841280320703</v>
      </c>
      <c r="M367">
        <v>0.125641</v>
      </c>
      <c r="N367">
        <v>2.7409999999999999E-3</v>
      </c>
      <c r="O367" t="s">
        <v>195</v>
      </c>
      <c r="P367">
        <f t="shared" si="118"/>
        <v>10.779473682692633</v>
      </c>
      <c r="Q367">
        <f t="shared" ref="Q367:R421" si="119">IF(M367="NA","",M367/(1-M367))</f>
        <v>0.14369498112331433</v>
      </c>
      <c r="R367">
        <f t="shared" si="119"/>
        <v>2.7485337309565518E-3</v>
      </c>
    </row>
    <row r="368" spans="2:18" x14ac:dyDescent="0.2">
      <c r="B368" t="s">
        <v>240</v>
      </c>
      <c r="C368" t="s">
        <v>256</v>
      </c>
      <c r="D368">
        <v>47833.725644151898</v>
      </c>
      <c r="E368">
        <v>7.3447999999999999E-2</v>
      </c>
      <c r="F368">
        <v>-0.13724800000000001</v>
      </c>
      <c r="G368" t="s">
        <v>195</v>
      </c>
      <c r="J368" t="s">
        <v>241</v>
      </c>
      <c r="K368" t="s">
        <v>257</v>
      </c>
      <c r="L368">
        <v>47565.996983139099</v>
      </c>
      <c r="M368">
        <v>0.27496199999999998</v>
      </c>
      <c r="N368">
        <v>0.21160000000000001</v>
      </c>
      <c r="O368" t="s">
        <v>195</v>
      </c>
      <c r="P368">
        <f t="shared" si="118"/>
        <v>10.769873435856907</v>
      </c>
      <c r="Q368">
        <f t="shared" si="119"/>
        <v>0.37923805372959757</v>
      </c>
      <c r="R368">
        <f t="shared" si="119"/>
        <v>0.2683916793505835</v>
      </c>
    </row>
    <row r="369" spans="2:18" x14ac:dyDescent="0.2">
      <c r="B369" t="s">
        <v>240</v>
      </c>
      <c r="C369" t="s">
        <v>257</v>
      </c>
      <c r="D369">
        <v>47371.2263932442</v>
      </c>
      <c r="E369">
        <v>0.18038399999999999</v>
      </c>
      <c r="F369">
        <v>-0.12574199999999999</v>
      </c>
      <c r="G369" t="s">
        <v>195</v>
      </c>
      <c r="J369" t="s">
        <v>241</v>
      </c>
      <c r="K369" t="s">
        <v>259</v>
      </c>
      <c r="L369">
        <v>46678.3862296031</v>
      </c>
      <c r="M369">
        <v>0.15262300000000001</v>
      </c>
      <c r="N369">
        <v>-6.6119999999999998E-3</v>
      </c>
      <c r="O369" t="s">
        <v>195</v>
      </c>
      <c r="P369">
        <f t="shared" si="118"/>
        <v>10.75103651488609</v>
      </c>
      <c r="Q369">
        <f t="shared" si="119"/>
        <v>0.18011227588192741</v>
      </c>
      <c r="R369">
        <f t="shared" si="119"/>
        <v>-6.568568624256416E-3</v>
      </c>
    </row>
    <row r="370" spans="2:18" x14ac:dyDescent="0.2">
      <c r="B370" t="s">
        <v>240</v>
      </c>
      <c r="C370" t="s">
        <v>258</v>
      </c>
      <c r="D370">
        <v>46936.858544218703</v>
      </c>
      <c r="E370" t="s">
        <v>195</v>
      </c>
      <c r="F370" t="s">
        <v>195</v>
      </c>
      <c r="G370" t="s">
        <v>195</v>
      </c>
      <c r="J370" t="s">
        <v>241</v>
      </c>
      <c r="K370" t="s">
        <v>260</v>
      </c>
      <c r="L370">
        <v>45800.074868934404</v>
      </c>
      <c r="M370">
        <v>0.23913200000000001</v>
      </c>
      <c r="N370">
        <v>-1.1231E-2</v>
      </c>
      <c r="O370" t="s">
        <v>195</v>
      </c>
      <c r="P370">
        <f t="shared" si="118"/>
        <v>10.732041004793832</v>
      </c>
      <c r="Q370">
        <f t="shared" si="119"/>
        <v>0.31428841796474555</v>
      </c>
      <c r="R370">
        <f t="shared" si="119"/>
        <v>-1.1106265531812216E-2</v>
      </c>
    </row>
    <row r="371" spans="2:18" x14ac:dyDescent="0.2">
      <c r="B371" t="s">
        <v>240</v>
      </c>
      <c r="C371" t="s">
        <v>259</v>
      </c>
      <c r="D371">
        <v>46481.489326397401</v>
      </c>
      <c r="E371">
        <v>0.15431300000000001</v>
      </c>
      <c r="F371">
        <v>-0.17161899999999999</v>
      </c>
      <c r="G371" t="s">
        <v>195</v>
      </c>
      <c r="J371" t="s">
        <v>242</v>
      </c>
      <c r="K371" t="s">
        <v>243</v>
      </c>
      <c r="L371">
        <v>744.82548291529304</v>
      </c>
      <c r="M371">
        <v>0.14661299999999999</v>
      </c>
      <c r="N371">
        <v>-0.19161900000000001</v>
      </c>
      <c r="O371" t="s">
        <v>195</v>
      </c>
      <c r="P371">
        <f t="shared" si="118"/>
        <v>6.6131499398180686</v>
      </c>
      <c r="Q371">
        <f t="shared" si="119"/>
        <v>0.17180130468357263</v>
      </c>
      <c r="R371">
        <f t="shared" si="119"/>
        <v>-0.16080559306288336</v>
      </c>
    </row>
    <row r="372" spans="2:18" x14ac:dyDescent="0.2">
      <c r="B372" t="s">
        <v>240</v>
      </c>
      <c r="C372" t="s">
        <v>260</v>
      </c>
      <c r="D372">
        <v>45604.122236920601</v>
      </c>
      <c r="E372">
        <v>0.25314300000000001</v>
      </c>
      <c r="F372">
        <v>-0.12661900000000001</v>
      </c>
      <c r="G372" t="s">
        <v>195</v>
      </c>
      <c r="J372" t="s">
        <v>242</v>
      </c>
      <c r="K372" t="s">
        <v>244</v>
      </c>
      <c r="L372">
        <v>1055.7580215181799</v>
      </c>
      <c r="M372">
        <v>-4.9440999999999999E-2</v>
      </c>
      <c r="N372">
        <v>-0.24140900000000001</v>
      </c>
      <c r="O372" t="s">
        <v>195</v>
      </c>
      <c r="P372">
        <f t="shared" si="118"/>
        <v>6.9620142917185817</v>
      </c>
      <c r="Q372">
        <f t="shared" si="119"/>
        <v>-4.711174806396929E-2</v>
      </c>
      <c r="R372">
        <f t="shared" si="119"/>
        <v>-0.19446371018737582</v>
      </c>
    </row>
    <row r="373" spans="2:18" x14ac:dyDescent="0.2">
      <c r="B373" t="s">
        <v>241</v>
      </c>
      <c r="C373" t="s">
        <v>242</v>
      </c>
      <c r="D373">
        <v>57664.752665731598</v>
      </c>
      <c r="E373" t="s">
        <v>195</v>
      </c>
      <c r="F373" t="s">
        <v>195</v>
      </c>
      <c r="G373" t="s">
        <v>195</v>
      </c>
      <c r="J373" t="s">
        <v>242</v>
      </c>
      <c r="K373" t="s">
        <v>246</v>
      </c>
      <c r="L373">
        <v>2072.9720210364599</v>
      </c>
      <c r="M373">
        <v>0.29496499999999998</v>
      </c>
      <c r="N373">
        <v>-0.18065300000000001</v>
      </c>
      <c r="O373" t="s">
        <v>195</v>
      </c>
      <c r="P373">
        <f t="shared" si="118"/>
        <v>7.6367386154978369</v>
      </c>
      <c r="Q373">
        <f t="shared" si="119"/>
        <v>0.41836930081485307</v>
      </c>
      <c r="R373">
        <f t="shared" si="119"/>
        <v>-0.15301108793184789</v>
      </c>
    </row>
    <row r="374" spans="2:18" x14ac:dyDescent="0.2">
      <c r="B374" t="s">
        <v>241</v>
      </c>
      <c r="C374" t="s">
        <v>243</v>
      </c>
      <c r="D374">
        <v>58375.900207191597</v>
      </c>
      <c r="E374">
        <v>2.2407E-2</v>
      </c>
      <c r="F374">
        <v>-5.6416000000000001E-2</v>
      </c>
      <c r="G374" t="s">
        <v>195</v>
      </c>
      <c r="J374" t="s">
        <v>242</v>
      </c>
      <c r="K374" t="s">
        <v>247</v>
      </c>
      <c r="L374">
        <v>2389.8119172855399</v>
      </c>
      <c r="M374">
        <v>0.25531799999999999</v>
      </c>
      <c r="N374">
        <v>-9.3145000000000006E-2</v>
      </c>
      <c r="O374" t="s">
        <v>195</v>
      </c>
      <c r="P374">
        <f t="shared" si="118"/>
        <v>7.7789699461324604</v>
      </c>
      <c r="Q374">
        <f t="shared" si="119"/>
        <v>0.34285507102360469</v>
      </c>
      <c r="R374">
        <f t="shared" si="119"/>
        <v>-8.5208275205942485E-2</v>
      </c>
    </row>
    <row r="375" spans="2:18" x14ac:dyDescent="0.2">
      <c r="B375" t="s">
        <v>241</v>
      </c>
      <c r="C375" t="s">
        <v>244</v>
      </c>
      <c r="D375">
        <v>58634.118096889601</v>
      </c>
      <c r="E375">
        <v>-7.6569999999999999E-2</v>
      </c>
      <c r="F375">
        <v>-0.42857099999999998</v>
      </c>
      <c r="G375" t="s">
        <v>195</v>
      </c>
      <c r="J375" t="s">
        <v>242</v>
      </c>
      <c r="K375" t="s">
        <v>250</v>
      </c>
      <c r="L375">
        <v>6678.7846199738997</v>
      </c>
      <c r="M375">
        <v>0.12452299999999999</v>
      </c>
      <c r="N375">
        <v>-0.25381399999999998</v>
      </c>
      <c r="O375" t="s">
        <v>195</v>
      </c>
      <c r="P375">
        <f t="shared" si="118"/>
        <v>8.8066913068593546</v>
      </c>
      <c r="Q375">
        <f t="shared" si="119"/>
        <v>0.14223446189905617</v>
      </c>
      <c r="R375">
        <f t="shared" si="119"/>
        <v>-0.20243353479862244</v>
      </c>
    </row>
    <row r="376" spans="2:18" x14ac:dyDescent="0.2">
      <c r="B376" t="s">
        <v>241</v>
      </c>
      <c r="C376" t="s">
        <v>245</v>
      </c>
      <c r="D376">
        <v>59001.230529540597</v>
      </c>
      <c r="E376" t="s">
        <v>195</v>
      </c>
      <c r="F376" t="s">
        <v>195</v>
      </c>
      <c r="G376" t="s">
        <v>195</v>
      </c>
      <c r="J376" t="s">
        <v>242</v>
      </c>
      <c r="K376" t="s">
        <v>251</v>
      </c>
      <c r="L376">
        <v>7145.2995738457303</v>
      </c>
      <c r="M376">
        <v>0.17977799999999999</v>
      </c>
      <c r="N376">
        <v>-0.14560799999999999</v>
      </c>
      <c r="O376" t="s">
        <v>195</v>
      </c>
      <c r="P376">
        <f t="shared" si="118"/>
        <v>8.8742100172450975</v>
      </c>
      <c r="Q376">
        <f t="shared" si="119"/>
        <v>0.21918212386402705</v>
      </c>
      <c r="R376">
        <f t="shared" si="119"/>
        <v>-0.12710106772997395</v>
      </c>
    </row>
    <row r="377" spans="2:18" x14ac:dyDescent="0.2">
      <c r="B377" t="s">
        <v>241</v>
      </c>
      <c r="C377" t="s">
        <v>246</v>
      </c>
      <c r="D377">
        <v>59143.271071187803</v>
      </c>
      <c r="E377">
        <v>0.345028</v>
      </c>
      <c r="F377">
        <v>4.8535000000000002E-2</v>
      </c>
      <c r="G377" t="s">
        <v>195</v>
      </c>
      <c r="J377" t="s">
        <v>242</v>
      </c>
      <c r="K377" t="s">
        <v>252</v>
      </c>
      <c r="L377">
        <v>7620.35438808458</v>
      </c>
      <c r="M377">
        <v>0.33080300000000001</v>
      </c>
      <c r="N377">
        <v>-0.201183</v>
      </c>
      <c r="O377" t="s">
        <v>195</v>
      </c>
      <c r="P377">
        <f t="shared" si="118"/>
        <v>8.9385781552218937</v>
      </c>
      <c r="Q377">
        <f t="shared" si="119"/>
        <v>0.49432827702455329</v>
      </c>
      <c r="R377">
        <f t="shared" si="119"/>
        <v>-0.16748738535260657</v>
      </c>
    </row>
    <row r="378" spans="2:18" x14ac:dyDescent="0.2">
      <c r="B378" t="s">
        <v>241</v>
      </c>
      <c r="C378" t="s">
        <v>247</v>
      </c>
      <c r="D378">
        <v>59862.925262636403</v>
      </c>
      <c r="E378">
        <v>0.27630399999999999</v>
      </c>
      <c r="F378">
        <v>8.2040000000000002E-2</v>
      </c>
      <c r="G378" t="s">
        <v>195</v>
      </c>
      <c r="J378" t="s">
        <v>242</v>
      </c>
      <c r="K378" t="s">
        <v>254</v>
      </c>
      <c r="L378">
        <v>9147.7468810631108</v>
      </c>
      <c r="M378">
        <v>0.22569500000000001</v>
      </c>
      <c r="N378">
        <v>-0.21209700000000001</v>
      </c>
      <c r="O378" t="s">
        <v>195</v>
      </c>
      <c r="P378">
        <f t="shared" si="118"/>
        <v>9.1212628854401387</v>
      </c>
      <c r="Q378">
        <f t="shared" si="119"/>
        <v>0.29148074725076034</v>
      </c>
      <c r="R378">
        <f t="shared" si="119"/>
        <v>-0.17498352029581793</v>
      </c>
    </row>
    <row r="379" spans="2:18" x14ac:dyDescent="0.2">
      <c r="B379" t="s">
        <v>241</v>
      </c>
      <c r="C379" t="s">
        <v>248</v>
      </c>
      <c r="D379">
        <v>61876.365964720302</v>
      </c>
      <c r="E379" t="s">
        <v>195</v>
      </c>
      <c r="F379" t="s">
        <v>195</v>
      </c>
      <c r="G379" t="s">
        <v>195</v>
      </c>
      <c r="J379" t="s">
        <v>242</v>
      </c>
      <c r="K379" t="s">
        <v>255</v>
      </c>
      <c r="L379">
        <v>105977.60082206001</v>
      </c>
      <c r="M379">
        <v>0.19464500000000001</v>
      </c>
      <c r="N379">
        <v>-0.10334</v>
      </c>
      <c r="O379" t="s">
        <v>195</v>
      </c>
      <c r="P379">
        <f t="shared" si="118"/>
        <v>11.570983037765032</v>
      </c>
      <c r="Q379">
        <f t="shared" si="119"/>
        <v>0.2416884479515245</v>
      </c>
      <c r="R379">
        <f t="shared" si="119"/>
        <v>-9.3661065492051415E-2</v>
      </c>
    </row>
    <row r="380" spans="2:18" x14ac:dyDescent="0.2">
      <c r="B380" t="s">
        <v>241</v>
      </c>
      <c r="C380" t="s">
        <v>249</v>
      </c>
      <c r="D380">
        <v>62193.419820749499</v>
      </c>
      <c r="E380" t="s">
        <v>195</v>
      </c>
      <c r="F380" t="s">
        <v>195</v>
      </c>
      <c r="G380" t="s">
        <v>195</v>
      </c>
      <c r="J380" t="s">
        <v>242</v>
      </c>
      <c r="K380" t="s">
        <v>256</v>
      </c>
      <c r="L380">
        <v>105564.538174521</v>
      </c>
      <c r="M380">
        <v>0.165465</v>
      </c>
      <c r="N380">
        <v>-0.16084000000000001</v>
      </c>
      <c r="O380" t="s">
        <v>195</v>
      </c>
      <c r="P380">
        <f t="shared" si="118"/>
        <v>11.567077781115294</v>
      </c>
      <c r="Q380">
        <f t="shared" si="119"/>
        <v>0.19827209164384957</v>
      </c>
      <c r="R380">
        <f t="shared" si="119"/>
        <v>-0.13855483959891113</v>
      </c>
    </row>
    <row r="381" spans="2:18" x14ac:dyDescent="0.2">
      <c r="B381" t="s">
        <v>241</v>
      </c>
      <c r="C381" t="s">
        <v>250</v>
      </c>
      <c r="D381">
        <v>63715.676438377297</v>
      </c>
      <c r="E381">
        <v>0.22526399999999999</v>
      </c>
      <c r="F381">
        <v>1.1471E-2</v>
      </c>
      <c r="G381" t="s">
        <v>195</v>
      </c>
      <c r="J381" t="s">
        <v>242</v>
      </c>
      <c r="K381" t="s">
        <v>257</v>
      </c>
      <c r="L381">
        <v>105124.815381526</v>
      </c>
      <c r="M381">
        <v>0.29023900000000002</v>
      </c>
      <c r="N381">
        <v>-0.11869</v>
      </c>
      <c r="O381" t="s">
        <v>195</v>
      </c>
      <c r="P381">
        <f t="shared" si="118"/>
        <v>11.562903641093218</v>
      </c>
      <c r="Q381">
        <f t="shared" si="119"/>
        <v>0.40892497615394485</v>
      </c>
      <c r="R381">
        <f t="shared" si="119"/>
        <v>-0.10609731024680653</v>
      </c>
    </row>
    <row r="382" spans="2:18" x14ac:dyDescent="0.2">
      <c r="B382" t="s">
        <v>241</v>
      </c>
      <c r="C382" t="s">
        <v>251</v>
      </c>
      <c r="D382">
        <v>64064.302275135997</v>
      </c>
      <c r="E382">
        <v>0.18257699999999999</v>
      </c>
      <c r="F382">
        <v>4.84E-4</v>
      </c>
      <c r="G382" t="s">
        <v>195</v>
      </c>
      <c r="J382" t="s">
        <v>242</v>
      </c>
      <c r="K382" t="s">
        <v>259</v>
      </c>
      <c r="L382">
        <v>104248.429057708</v>
      </c>
      <c r="M382">
        <v>0.20364499999999999</v>
      </c>
      <c r="N382">
        <v>-8.4532999999999997E-2</v>
      </c>
      <c r="O382" t="s">
        <v>195</v>
      </c>
      <c r="P382">
        <f t="shared" si="118"/>
        <v>11.554532070556698</v>
      </c>
      <c r="Q382">
        <f t="shared" si="119"/>
        <v>0.25572138054008575</v>
      </c>
      <c r="R382">
        <f t="shared" si="119"/>
        <v>-7.7944147388783927E-2</v>
      </c>
    </row>
    <row r="383" spans="2:18" x14ac:dyDescent="0.2">
      <c r="B383" t="s">
        <v>241</v>
      </c>
      <c r="C383" t="s">
        <v>252</v>
      </c>
      <c r="D383">
        <v>64428.475234169498</v>
      </c>
      <c r="E383">
        <v>0.34490500000000002</v>
      </c>
      <c r="F383">
        <v>-7.2931999999999997E-2</v>
      </c>
      <c r="G383" t="s">
        <v>195</v>
      </c>
      <c r="J383" t="s">
        <v>242</v>
      </c>
      <c r="K383" t="s">
        <v>260</v>
      </c>
      <c r="L383">
        <v>103367.039514537</v>
      </c>
      <c r="M383">
        <v>0.34523199999999998</v>
      </c>
      <c r="N383">
        <v>-0.110787</v>
      </c>
      <c r="O383" t="s">
        <v>195</v>
      </c>
      <c r="P383">
        <f t="shared" si="118"/>
        <v>11.546041423455561</v>
      </c>
      <c r="Q383">
        <f t="shared" si="119"/>
        <v>0.52725850988441703</v>
      </c>
      <c r="R383">
        <f t="shared" si="119"/>
        <v>-9.9737393397654098E-2</v>
      </c>
    </row>
    <row r="384" spans="2:18" x14ac:dyDescent="0.2">
      <c r="B384" t="s">
        <v>241</v>
      </c>
      <c r="C384" t="s">
        <v>253</v>
      </c>
      <c r="D384">
        <v>65167.742426755802</v>
      </c>
      <c r="E384" t="s">
        <v>195</v>
      </c>
      <c r="F384" t="s">
        <v>195</v>
      </c>
      <c r="G384" t="s">
        <v>195</v>
      </c>
      <c r="J384" t="s">
        <v>243</v>
      </c>
      <c r="K384" t="s">
        <v>244</v>
      </c>
      <c r="L384">
        <v>325.124591503011</v>
      </c>
      <c r="M384">
        <v>-5.4379999999999998E-2</v>
      </c>
      <c r="N384">
        <v>-8.4302000000000002E-2</v>
      </c>
      <c r="O384" t="s">
        <v>195</v>
      </c>
      <c r="P384">
        <f t="shared" si="118"/>
        <v>5.7842084673374563</v>
      </c>
      <c r="Q384">
        <f t="shared" si="119"/>
        <v>-5.1575333371270314E-2</v>
      </c>
      <c r="R384">
        <f t="shared" si="119"/>
        <v>-7.7747712353200493E-2</v>
      </c>
    </row>
    <row r="385" spans="2:18" x14ac:dyDescent="0.2">
      <c r="B385" t="s">
        <v>241</v>
      </c>
      <c r="C385" t="s">
        <v>254</v>
      </c>
      <c r="D385">
        <v>66139.194075827603</v>
      </c>
      <c r="E385">
        <v>0.25808599999999998</v>
      </c>
      <c r="F385">
        <v>-8.7308999999999998E-2</v>
      </c>
      <c r="G385" t="s">
        <v>195</v>
      </c>
      <c r="J385" t="s">
        <v>243</v>
      </c>
      <c r="K385" t="s">
        <v>245</v>
      </c>
      <c r="L385">
        <v>904.72813596129504</v>
      </c>
      <c r="M385">
        <v>0.13803199999999999</v>
      </c>
      <c r="N385">
        <v>0.13803199999999999</v>
      </c>
      <c r="O385" t="s">
        <v>195</v>
      </c>
      <c r="P385">
        <f t="shared" si="118"/>
        <v>6.8076344963174185</v>
      </c>
      <c r="Q385">
        <f t="shared" si="119"/>
        <v>0.16013587511369329</v>
      </c>
      <c r="R385">
        <f t="shared" si="119"/>
        <v>0.16013587511369329</v>
      </c>
    </row>
    <row r="386" spans="2:18" x14ac:dyDescent="0.2">
      <c r="B386" t="s">
        <v>241</v>
      </c>
      <c r="C386" t="s">
        <v>255</v>
      </c>
      <c r="D386">
        <v>48429.099681906097</v>
      </c>
      <c r="E386">
        <v>8.4472000000000005E-2</v>
      </c>
      <c r="F386">
        <v>-3.0400000000000002E-4</v>
      </c>
      <c r="G386" t="s">
        <v>195</v>
      </c>
      <c r="J386" t="s">
        <v>243</v>
      </c>
      <c r="K386" t="s">
        <v>246</v>
      </c>
      <c r="L386">
        <v>1456.2698925679899</v>
      </c>
      <c r="M386">
        <v>9.4788999999999998E-2</v>
      </c>
      <c r="N386">
        <v>-6.4710000000000002E-3</v>
      </c>
      <c r="O386" t="s">
        <v>195</v>
      </c>
      <c r="P386">
        <f t="shared" si="118"/>
        <v>7.2836335773532372</v>
      </c>
      <c r="Q386">
        <f t="shared" si="119"/>
        <v>0.1047148123476184</v>
      </c>
      <c r="R386">
        <f t="shared" si="119"/>
        <v>-6.4293953824799731E-3</v>
      </c>
    </row>
    <row r="387" spans="2:18" x14ac:dyDescent="0.2">
      <c r="B387" t="s">
        <v>241</v>
      </c>
      <c r="C387" t="s">
        <v>256</v>
      </c>
      <c r="D387">
        <v>48024.841280320703</v>
      </c>
      <c r="E387">
        <v>0.125641</v>
      </c>
      <c r="F387">
        <v>2.7409999999999999E-3</v>
      </c>
      <c r="G387" t="s">
        <v>195</v>
      </c>
      <c r="J387" t="s">
        <v>243</v>
      </c>
      <c r="K387" t="s">
        <v>247</v>
      </c>
      <c r="L387">
        <v>1651.21833807646</v>
      </c>
      <c r="M387">
        <v>5.2620000000000002E-3</v>
      </c>
      <c r="N387">
        <v>-6.1939000000000001E-2</v>
      </c>
      <c r="O387" t="s">
        <v>195</v>
      </c>
      <c r="P387">
        <f t="shared" ref="P387:P450" si="120">LN(L387)</f>
        <v>7.4092686811342823</v>
      </c>
      <c r="Q387">
        <f t="shared" si="119"/>
        <v>5.289835112361245E-3</v>
      </c>
      <c r="R387">
        <f t="shared" si="119"/>
        <v>-5.8326325711740505E-2</v>
      </c>
    </row>
    <row r="388" spans="2:18" x14ac:dyDescent="0.2">
      <c r="B388" t="s">
        <v>241</v>
      </c>
      <c r="C388" t="s">
        <v>257</v>
      </c>
      <c r="D388">
        <v>47565.996983139099</v>
      </c>
      <c r="E388">
        <v>0.27496199999999998</v>
      </c>
      <c r="F388">
        <v>0.21160000000000001</v>
      </c>
      <c r="G388" t="s">
        <v>195</v>
      </c>
      <c r="J388" t="s">
        <v>243</v>
      </c>
      <c r="K388" t="s">
        <v>248</v>
      </c>
      <c r="L388">
        <v>3681.4133155623799</v>
      </c>
      <c r="M388">
        <v>-0.10263799999999999</v>
      </c>
      <c r="N388">
        <v>-0.26852199999999998</v>
      </c>
      <c r="O388" t="s">
        <v>195</v>
      </c>
      <c r="P388">
        <f t="shared" si="120"/>
        <v>8.211052010575397</v>
      </c>
      <c r="Q388">
        <f t="shared" si="119"/>
        <v>-9.3084040274323931E-2</v>
      </c>
      <c r="R388">
        <f t="shared" si="119"/>
        <v>-0.21168099567843521</v>
      </c>
    </row>
    <row r="389" spans="2:18" x14ac:dyDescent="0.2">
      <c r="B389" t="s">
        <v>241</v>
      </c>
      <c r="C389" t="s">
        <v>258</v>
      </c>
      <c r="D389">
        <v>47133.514880602699</v>
      </c>
      <c r="E389" t="s">
        <v>195</v>
      </c>
      <c r="F389" t="s">
        <v>195</v>
      </c>
      <c r="G389" t="s">
        <v>195</v>
      </c>
      <c r="J389" t="s">
        <v>243</v>
      </c>
      <c r="K389" t="s">
        <v>249</v>
      </c>
      <c r="L389">
        <v>4090.18532587461</v>
      </c>
      <c r="M389">
        <v>0.102841</v>
      </c>
      <c r="N389">
        <v>-0.26742500000000002</v>
      </c>
      <c r="O389" t="s">
        <v>195</v>
      </c>
      <c r="P389">
        <f t="shared" si="120"/>
        <v>8.3163455599600749</v>
      </c>
      <c r="Q389">
        <f t="shared" si="119"/>
        <v>0.11462962529495886</v>
      </c>
      <c r="R389">
        <f t="shared" si="119"/>
        <v>-0.21099867842278638</v>
      </c>
    </row>
    <row r="390" spans="2:18" x14ac:dyDescent="0.2">
      <c r="B390" t="s">
        <v>241</v>
      </c>
      <c r="C390" t="s">
        <v>259</v>
      </c>
      <c r="D390">
        <v>46678.3862296031</v>
      </c>
      <c r="E390">
        <v>0.15262300000000001</v>
      </c>
      <c r="F390">
        <v>-6.6119999999999998E-3</v>
      </c>
      <c r="G390" t="s">
        <v>195</v>
      </c>
      <c r="J390" t="s">
        <v>243</v>
      </c>
      <c r="K390" t="s">
        <v>250</v>
      </c>
      <c r="L390">
        <v>5944.2877622134001</v>
      </c>
      <c r="M390">
        <v>0.14755699999999999</v>
      </c>
      <c r="N390">
        <v>-2.5855E-2</v>
      </c>
      <c r="O390" t="s">
        <v>195</v>
      </c>
      <c r="P390">
        <f t="shared" si="120"/>
        <v>8.690185997442013</v>
      </c>
      <c r="Q390">
        <f t="shared" si="119"/>
        <v>0.17309896380168524</v>
      </c>
      <c r="R390">
        <f t="shared" si="119"/>
        <v>-2.5203366947570565E-2</v>
      </c>
    </row>
    <row r="391" spans="2:18" x14ac:dyDescent="0.2">
      <c r="B391" t="s">
        <v>241</v>
      </c>
      <c r="C391" t="s">
        <v>260</v>
      </c>
      <c r="D391">
        <v>45800.074868934404</v>
      </c>
      <c r="E391">
        <v>0.23913200000000001</v>
      </c>
      <c r="F391">
        <v>-1.1231E-2</v>
      </c>
      <c r="G391" t="s">
        <v>195</v>
      </c>
      <c r="J391" t="s">
        <v>243</v>
      </c>
      <c r="K391" t="s">
        <v>251</v>
      </c>
      <c r="L391">
        <v>6414.4958492464502</v>
      </c>
      <c r="M391">
        <v>1.2539E-2</v>
      </c>
      <c r="N391">
        <v>-5.2655E-2</v>
      </c>
      <c r="O391" t="s">
        <v>195</v>
      </c>
      <c r="P391">
        <f t="shared" si="120"/>
        <v>8.7663156846000057</v>
      </c>
      <c r="Q391">
        <f t="shared" si="119"/>
        <v>1.269822301842807E-2</v>
      </c>
      <c r="R391">
        <f t="shared" si="119"/>
        <v>-5.0021137029701096E-2</v>
      </c>
    </row>
    <row r="392" spans="2:18" x14ac:dyDescent="0.2">
      <c r="B392" t="s">
        <v>242</v>
      </c>
      <c r="C392" t="s">
        <v>243</v>
      </c>
      <c r="D392">
        <v>744.82548291529304</v>
      </c>
      <c r="E392">
        <v>0.14661299999999999</v>
      </c>
      <c r="F392">
        <v>-0.19161900000000001</v>
      </c>
      <c r="G392" t="s">
        <v>195</v>
      </c>
      <c r="J392" t="s">
        <v>243</v>
      </c>
      <c r="K392" t="s">
        <v>252</v>
      </c>
      <c r="L392">
        <v>6892.7151399140203</v>
      </c>
      <c r="M392">
        <v>0.110802</v>
      </c>
      <c r="N392">
        <v>-2.0267E-2</v>
      </c>
      <c r="O392" t="s">
        <v>195</v>
      </c>
      <c r="P392">
        <f t="shared" si="120"/>
        <v>8.8382203560363539</v>
      </c>
      <c r="Q392">
        <f t="shared" si="119"/>
        <v>0.12460891724902665</v>
      </c>
      <c r="R392">
        <f t="shared" si="119"/>
        <v>-1.986440804220856E-2</v>
      </c>
    </row>
    <row r="393" spans="2:18" x14ac:dyDescent="0.2">
      <c r="B393" t="s">
        <v>242</v>
      </c>
      <c r="C393" t="s">
        <v>244</v>
      </c>
      <c r="D393">
        <v>1055.7580215181799</v>
      </c>
      <c r="E393">
        <v>-4.9440999999999999E-2</v>
      </c>
      <c r="F393">
        <v>-0.24140900000000001</v>
      </c>
      <c r="G393" t="s">
        <v>195</v>
      </c>
      <c r="J393" t="s">
        <v>243</v>
      </c>
      <c r="K393" t="s">
        <v>253</v>
      </c>
      <c r="L393">
        <v>7540.9232856461203</v>
      </c>
      <c r="M393">
        <v>0.112834</v>
      </c>
      <c r="N393">
        <v>-0.110248</v>
      </c>
      <c r="O393" t="s">
        <v>195</v>
      </c>
      <c r="P393">
        <f t="shared" si="120"/>
        <v>8.9280999051826111</v>
      </c>
      <c r="Q393">
        <f t="shared" si="119"/>
        <v>0.12718476587245228</v>
      </c>
      <c r="R393">
        <f t="shared" si="119"/>
        <v>-9.930033650139429E-2</v>
      </c>
    </row>
    <row r="394" spans="2:18" x14ac:dyDescent="0.2">
      <c r="B394" t="s">
        <v>242</v>
      </c>
      <c r="C394" t="s">
        <v>245</v>
      </c>
      <c r="D394">
        <v>1596.0400997468701</v>
      </c>
      <c r="E394" t="s">
        <v>195</v>
      </c>
      <c r="F394" t="s">
        <v>195</v>
      </c>
      <c r="G394" t="s">
        <v>195</v>
      </c>
      <c r="J394" t="s">
        <v>243</v>
      </c>
      <c r="K394" t="s">
        <v>254</v>
      </c>
      <c r="L394">
        <v>8407.9224544473509</v>
      </c>
      <c r="M394">
        <v>6.1616999999999998E-2</v>
      </c>
      <c r="N394">
        <v>-4.8364999999999998E-2</v>
      </c>
      <c r="O394" t="s">
        <v>195</v>
      </c>
      <c r="P394">
        <f t="shared" si="120"/>
        <v>9.0369296896844933</v>
      </c>
      <c r="Q394">
        <f t="shared" si="119"/>
        <v>6.5662954252155042E-2</v>
      </c>
      <c r="R394">
        <f t="shared" si="119"/>
        <v>-4.6133741588091935E-2</v>
      </c>
    </row>
    <row r="395" spans="2:18" x14ac:dyDescent="0.2">
      <c r="B395" t="s">
        <v>242</v>
      </c>
      <c r="C395" t="s">
        <v>246</v>
      </c>
      <c r="D395">
        <v>2072.9720210364599</v>
      </c>
      <c r="E395">
        <v>0.29496499999999998</v>
      </c>
      <c r="F395">
        <v>-0.18065300000000001</v>
      </c>
      <c r="G395" t="s">
        <v>195</v>
      </c>
      <c r="J395" t="s">
        <v>243</v>
      </c>
      <c r="K395" t="s">
        <v>255</v>
      </c>
      <c r="L395">
        <v>106697.397704911</v>
      </c>
      <c r="M395">
        <v>-1.4132E-2</v>
      </c>
      <c r="N395">
        <v>-7.0788000000000004E-2</v>
      </c>
      <c r="O395" t="s">
        <v>195</v>
      </c>
      <c r="P395">
        <f t="shared" si="120"/>
        <v>11.577752048097501</v>
      </c>
      <c r="Q395">
        <f t="shared" si="119"/>
        <v>-1.3935069596462788E-2</v>
      </c>
      <c r="R395">
        <f t="shared" si="119"/>
        <v>-6.610832396328685E-2</v>
      </c>
    </row>
    <row r="396" spans="2:18" x14ac:dyDescent="0.2">
      <c r="B396" t="s">
        <v>242</v>
      </c>
      <c r="C396" t="s">
        <v>247</v>
      </c>
      <c r="D396">
        <v>2389.8119172855399</v>
      </c>
      <c r="E396">
        <v>0.25531799999999999</v>
      </c>
      <c r="F396">
        <v>-9.3145000000000006E-2</v>
      </c>
      <c r="G396" t="s">
        <v>195</v>
      </c>
      <c r="J396" t="s">
        <v>243</v>
      </c>
      <c r="K396" t="s">
        <v>256</v>
      </c>
      <c r="L396">
        <v>106284.61988923801</v>
      </c>
      <c r="M396">
        <v>-1.0692E-2</v>
      </c>
      <c r="N396">
        <v>-4.1998000000000001E-2</v>
      </c>
      <c r="O396" t="s">
        <v>195</v>
      </c>
      <c r="P396">
        <f t="shared" si="120"/>
        <v>11.573875867965864</v>
      </c>
      <c r="Q396">
        <f t="shared" si="119"/>
        <v>-1.0578890502744655E-2</v>
      </c>
      <c r="R396">
        <f t="shared" si="119"/>
        <v>-4.0305259702993673E-2</v>
      </c>
    </row>
    <row r="397" spans="2:18" x14ac:dyDescent="0.2">
      <c r="B397" t="s">
        <v>242</v>
      </c>
      <c r="C397" t="s">
        <v>248</v>
      </c>
      <c r="D397">
        <v>4426.0529820597403</v>
      </c>
      <c r="E397" t="s">
        <v>195</v>
      </c>
      <c r="F397" t="s">
        <v>195</v>
      </c>
      <c r="G397" t="s">
        <v>195</v>
      </c>
      <c r="J397" t="s">
        <v>243</v>
      </c>
      <c r="K397" t="s">
        <v>257</v>
      </c>
      <c r="L397">
        <v>105844.202004644</v>
      </c>
      <c r="M397">
        <v>0.114818</v>
      </c>
      <c r="N397">
        <v>3.9147000000000001E-2</v>
      </c>
      <c r="O397" t="s">
        <v>195</v>
      </c>
      <c r="P397">
        <f t="shared" si="120"/>
        <v>11.569723499480762</v>
      </c>
      <c r="Q397">
        <f t="shared" si="119"/>
        <v>0.12971117804022222</v>
      </c>
      <c r="R397">
        <f t="shared" si="119"/>
        <v>4.0741924102854446E-2</v>
      </c>
    </row>
    <row r="398" spans="2:18" x14ac:dyDescent="0.2">
      <c r="B398" t="s">
        <v>242</v>
      </c>
      <c r="C398" t="s">
        <v>249</v>
      </c>
      <c r="D398">
        <v>4833.0144837357902</v>
      </c>
      <c r="E398" t="s">
        <v>195</v>
      </c>
      <c r="F398" t="s">
        <v>195</v>
      </c>
      <c r="G398" t="s">
        <v>195</v>
      </c>
      <c r="J398" t="s">
        <v>243</v>
      </c>
      <c r="K398" t="s">
        <v>258</v>
      </c>
      <c r="L398">
        <v>105420.841819822</v>
      </c>
      <c r="M398">
        <v>3.4105999999999997E-2</v>
      </c>
      <c r="N398">
        <v>-0.28429500000000002</v>
      </c>
      <c r="O398" t="s">
        <v>195</v>
      </c>
      <c r="P398">
        <f t="shared" si="120"/>
        <v>11.565715635767393</v>
      </c>
      <c r="Q398">
        <f t="shared" si="119"/>
        <v>3.5310292847869434E-2</v>
      </c>
      <c r="R398">
        <f t="shared" si="119"/>
        <v>-0.22136269315071694</v>
      </c>
    </row>
    <row r="399" spans="2:18" x14ac:dyDescent="0.2">
      <c r="B399" t="s">
        <v>242</v>
      </c>
      <c r="C399" t="s">
        <v>250</v>
      </c>
      <c r="D399">
        <v>6678.7846199738997</v>
      </c>
      <c r="E399">
        <v>0.12452299999999999</v>
      </c>
      <c r="F399">
        <v>-0.25381399999999998</v>
      </c>
      <c r="G399" t="s">
        <v>195</v>
      </c>
      <c r="J399" t="s">
        <v>243</v>
      </c>
      <c r="K399" t="s">
        <v>259</v>
      </c>
      <c r="L399">
        <v>104967.34982841001</v>
      </c>
      <c r="M399">
        <v>-8.6E-3</v>
      </c>
      <c r="N399">
        <v>-3.8443999999999999E-2</v>
      </c>
      <c r="O399" t="s">
        <v>195</v>
      </c>
      <c r="P399">
        <f t="shared" si="120"/>
        <v>11.561404626768294</v>
      </c>
      <c r="Q399">
        <f t="shared" si="119"/>
        <v>-8.5266706325599854E-3</v>
      </c>
      <c r="R399">
        <f t="shared" si="119"/>
        <v>-3.7020773387876481E-2</v>
      </c>
    </row>
    <row r="400" spans="2:18" x14ac:dyDescent="0.2">
      <c r="B400" t="s">
        <v>242</v>
      </c>
      <c r="C400" t="s">
        <v>251</v>
      </c>
      <c r="D400">
        <v>7145.2995738457303</v>
      </c>
      <c r="E400">
        <v>0.17977799999999999</v>
      </c>
      <c r="F400">
        <v>-0.14560799999999999</v>
      </c>
      <c r="G400" t="s">
        <v>195</v>
      </c>
      <c r="J400" t="s">
        <v>243</v>
      </c>
      <c r="K400" t="s">
        <v>260</v>
      </c>
      <c r="L400">
        <v>104086.04189323301</v>
      </c>
      <c r="M400">
        <v>7.3299000000000003E-2</v>
      </c>
      <c r="N400">
        <v>-7.8622999999999998E-2</v>
      </c>
      <c r="O400" t="s">
        <v>195</v>
      </c>
      <c r="P400">
        <f t="shared" si="120"/>
        <v>11.552973161974554</v>
      </c>
      <c r="Q400">
        <f t="shared" si="119"/>
        <v>7.9096709726222375E-2</v>
      </c>
      <c r="R400">
        <f t="shared" si="119"/>
        <v>-7.2892011388594538E-2</v>
      </c>
    </row>
    <row r="401" spans="2:18" x14ac:dyDescent="0.2">
      <c r="B401" t="s">
        <v>242</v>
      </c>
      <c r="C401" t="s">
        <v>252</v>
      </c>
      <c r="D401">
        <v>7620.35438808458</v>
      </c>
      <c r="E401">
        <v>0.33080300000000001</v>
      </c>
      <c r="F401">
        <v>-0.201183</v>
      </c>
      <c r="G401" t="s">
        <v>195</v>
      </c>
      <c r="J401" t="s">
        <v>244</v>
      </c>
      <c r="K401" t="s">
        <v>245</v>
      </c>
      <c r="L401">
        <v>585.92917660754802</v>
      </c>
      <c r="M401">
        <v>-0.26531500000000002</v>
      </c>
      <c r="N401">
        <v>-0.26531500000000002</v>
      </c>
      <c r="O401" t="s">
        <v>195</v>
      </c>
      <c r="P401">
        <f t="shared" si="120"/>
        <v>6.3731989232414836</v>
      </c>
      <c r="Q401">
        <f t="shared" si="119"/>
        <v>-0.20968296432113745</v>
      </c>
      <c r="R401">
        <f t="shared" si="119"/>
        <v>-0.20968296432113745</v>
      </c>
    </row>
    <row r="402" spans="2:18" x14ac:dyDescent="0.2">
      <c r="B402" t="s">
        <v>242</v>
      </c>
      <c r="C402" t="s">
        <v>253</v>
      </c>
      <c r="D402">
        <v>8275.1708743686904</v>
      </c>
      <c r="E402" t="s">
        <v>195</v>
      </c>
      <c r="F402" t="s">
        <v>195</v>
      </c>
      <c r="G402" t="s">
        <v>195</v>
      </c>
      <c r="J402" t="s">
        <v>244</v>
      </c>
      <c r="K402" t="s">
        <v>246</v>
      </c>
      <c r="L402">
        <v>1159.36016836874</v>
      </c>
      <c r="M402">
        <v>0.14052600000000001</v>
      </c>
      <c r="N402">
        <v>-2.6429999999999999E-2</v>
      </c>
      <c r="O402" t="s">
        <v>195</v>
      </c>
      <c r="P402">
        <f t="shared" si="120"/>
        <v>7.0556235529322917</v>
      </c>
      <c r="Q402">
        <f t="shared" si="119"/>
        <v>0.16350232816815868</v>
      </c>
      <c r="R402">
        <f t="shared" si="119"/>
        <v>-2.5749442241555683E-2</v>
      </c>
    </row>
    <row r="403" spans="2:18" x14ac:dyDescent="0.2">
      <c r="B403" t="s">
        <v>242</v>
      </c>
      <c r="C403" t="s">
        <v>254</v>
      </c>
      <c r="D403">
        <v>9147.7468810631108</v>
      </c>
      <c r="E403">
        <v>0.22569500000000001</v>
      </c>
      <c r="F403">
        <v>-0.21209700000000001</v>
      </c>
      <c r="G403" t="s">
        <v>195</v>
      </c>
      <c r="J403" t="s">
        <v>244</v>
      </c>
      <c r="K403" t="s">
        <v>247</v>
      </c>
      <c r="L403">
        <v>1334.0539719216699</v>
      </c>
      <c r="M403">
        <v>-7.4617000000000003E-2</v>
      </c>
      <c r="N403">
        <v>-0.117216</v>
      </c>
      <c r="O403" t="s">
        <v>195</v>
      </c>
      <c r="P403">
        <f t="shared" si="120"/>
        <v>7.1959776843690335</v>
      </c>
      <c r="Q403">
        <f t="shared" si="119"/>
        <v>-6.9435901349038778E-2</v>
      </c>
      <c r="R403">
        <f t="shared" si="119"/>
        <v>-0.10491793887663621</v>
      </c>
    </row>
    <row r="404" spans="2:18" x14ac:dyDescent="0.2">
      <c r="B404" t="s">
        <v>242</v>
      </c>
      <c r="C404" t="s">
        <v>255</v>
      </c>
      <c r="D404">
        <v>105977.60082206001</v>
      </c>
      <c r="E404">
        <v>0.19464500000000001</v>
      </c>
      <c r="F404">
        <v>-0.10334</v>
      </c>
      <c r="G404" t="s">
        <v>195</v>
      </c>
      <c r="J404" t="s">
        <v>244</v>
      </c>
      <c r="K404" t="s">
        <v>248</v>
      </c>
      <c r="L404">
        <v>3375.5132943005801</v>
      </c>
      <c r="M404">
        <v>-0.25230000000000002</v>
      </c>
      <c r="N404">
        <v>-0.52324000000000004</v>
      </c>
      <c r="O404" t="s">
        <v>195</v>
      </c>
      <c r="P404">
        <f t="shared" si="120"/>
        <v>8.1243026789427155</v>
      </c>
      <c r="Q404">
        <f t="shared" si="119"/>
        <v>-0.20146929649445022</v>
      </c>
      <c r="R404">
        <f t="shared" si="119"/>
        <v>-0.34350463485727795</v>
      </c>
    </row>
    <row r="405" spans="2:18" x14ac:dyDescent="0.2">
      <c r="B405" t="s">
        <v>242</v>
      </c>
      <c r="C405" t="s">
        <v>256</v>
      </c>
      <c r="D405">
        <v>105564.538174521</v>
      </c>
      <c r="E405">
        <v>0.165465</v>
      </c>
      <c r="F405">
        <v>-0.16084000000000001</v>
      </c>
      <c r="G405" t="s">
        <v>195</v>
      </c>
      <c r="J405" t="s">
        <v>244</v>
      </c>
      <c r="K405" t="s">
        <v>249</v>
      </c>
      <c r="L405">
        <v>3778.3279370642199</v>
      </c>
      <c r="M405">
        <v>-7.8600000000000003E-2</v>
      </c>
      <c r="N405">
        <v>-0.268762</v>
      </c>
      <c r="O405" t="s">
        <v>195</v>
      </c>
      <c r="P405">
        <f t="shared" si="120"/>
        <v>8.2370368460583538</v>
      </c>
      <c r="Q405">
        <f t="shared" si="119"/>
        <v>-7.2872241794919343E-2</v>
      </c>
      <c r="R405">
        <f t="shared" si="119"/>
        <v>-0.21183011471024513</v>
      </c>
    </row>
    <row r="406" spans="2:18" x14ac:dyDescent="0.2">
      <c r="B406" t="s">
        <v>242</v>
      </c>
      <c r="C406" t="s">
        <v>257</v>
      </c>
      <c r="D406">
        <v>105124.815381526</v>
      </c>
      <c r="E406">
        <v>0.29023900000000002</v>
      </c>
      <c r="F406">
        <v>-0.11869</v>
      </c>
      <c r="G406" t="s">
        <v>195</v>
      </c>
      <c r="J406" t="s">
        <v>244</v>
      </c>
      <c r="K406" t="s">
        <v>250</v>
      </c>
      <c r="L406">
        <v>5624.5942964804099</v>
      </c>
      <c r="M406">
        <v>0.14705599999999999</v>
      </c>
      <c r="N406">
        <v>4.7695000000000001E-2</v>
      </c>
      <c r="O406" t="s">
        <v>195</v>
      </c>
      <c r="P406">
        <f t="shared" si="120"/>
        <v>8.634904099401334</v>
      </c>
      <c r="Q406">
        <f t="shared" si="119"/>
        <v>0.1724099120223602</v>
      </c>
      <c r="R406">
        <f t="shared" si="119"/>
        <v>5.0083744178598247E-2</v>
      </c>
    </row>
    <row r="407" spans="2:18" x14ac:dyDescent="0.2">
      <c r="B407" t="s">
        <v>242</v>
      </c>
      <c r="C407" t="s">
        <v>258</v>
      </c>
      <c r="D407">
        <v>104701.83439176199</v>
      </c>
      <c r="E407" t="s">
        <v>195</v>
      </c>
      <c r="F407" t="s">
        <v>195</v>
      </c>
      <c r="G407" t="s">
        <v>195</v>
      </c>
      <c r="J407" t="s">
        <v>244</v>
      </c>
      <c r="K407" t="s">
        <v>251</v>
      </c>
      <c r="L407">
        <v>6093.1933335485101</v>
      </c>
      <c r="M407">
        <v>-2.3861E-2</v>
      </c>
      <c r="N407">
        <v>-0.17872199999999999</v>
      </c>
      <c r="O407" t="s">
        <v>195</v>
      </c>
      <c r="P407">
        <f t="shared" si="120"/>
        <v>8.714927580181417</v>
      </c>
      <c r="Q407">
        <f t="shared" si="119"/>
        <v>-2.3304921273493182E-2</v>
      </c>
      <c r="R407">
        <f t="shared" si="119"/>
        <v>-0.15162353803526191</v>
      </c>
    </row>
    <row r="408" spans="2:18" x14ac:dyDescent="0.2">
      <c r="B408" t="s">
        <v>242</v>
      </c>
      <c r="C408" t="s">
        <v>259</v>
      </c>
      <c r="D408">
        <v>104248.429057708</v>
      </c>
      <c r="E408">
        <v>0.20364499999999999</v>
      </c>
      <c r="F408">
        <v>-8.4532999999999997E-2</v>
      </c>
      <c r="G408" t="s">
        <v>195</v>
      </c>
      <c r="J408" t="s">
        <v>244</v>
      </c>
      <c r="K408" t="s">
        <v>252</v>
      </c>
      <c r="L408">
        <v>6570.3957262862004</v>
      </c>
      <c r="M408">
        <v>2.8589E-2</v>
      </c>
      <c r="N408">
        <v>-0.15761700000000001</v>
      </c>
      <c r="O408" t="s">
        <v>195</v>
      </c>
      <c r="P408">
        <f t="shared" si="120"/>
        <v>8.790329341976209</v>
      </c>
      <c r="Q408">
        <f t="shared" si="119"/>
        <v>2.94303852849103E-2</v>
      </c>
      <c r="R408">
        <f t="shared" si="119"/>
        <v>-0.13615643170409555</v>
      </c>
    </row>
    <row r="409" spans="2:18" x14ac:dyDescent="0.2">
      <c r="B409" t="s">
        <v>242</v>
      </c>
      <c r="C409" t="s">
        <v>260</v>
      </c>
      <c r="D409">
        <v>103367.039514537</v>
      </c>
      <c r="E409">
        <v>0.34523199999999998</v>
      </c>
      <c r="F409">
        <v>-0.110787</v>
      </c>
      <c r="G409" t="s">
        <v>195</v>
      </c>
      <c r="J409" t="s">
        <v>244</v>
      </c>
      <c r="K409" t="s">
        <v>253</v>
      </c>
      <c r="L409">
        <v>7221.1640335890397</v>
      </c>
      <c r="M409">
        <v>9.5982999999999999E-2</v>
      </c>
      <c r="N409">
        <v>-0.246752</v>
      </c>
      <c r="O409" t="s">
        <v>195</v>
      </c>
      <c r="P409">
        <f t="shared" si="120"/>
        <v>8.8847714423805488</v>
      </c>
      <c r="Q409">
        <f t="shared" si="119"/>
        <v>0.10617388832289659</v>
      </c>
      <c r="R409">
        <f t="shared" si="119"/>
        <v>-0.19791586458253124</v>
      </c>
    </row>
    <row r="410" spans="2:18" x14ac:dyDescent="0.2">
      <c r="B410" t="s">
        <v>243</v>
      </c>
      <c r="C410" t="s">
        <v>244</v>
      </c>
      <c r="D410">
        <v>325.124591503011</v>
      </c>
      <c r="E410">
        <v>-5.4379999999999998E-2</v>
      </c>
      <c r="F410">
        <v>-8.4302000000000002E-2</v>
      </c>
      <c r="G410" t="s">
        <v>195</v>
      </c>
      <c r="J410" t="s">
        <v>244</v>
      </c>
      <c r="K410" t="s">
        <v>254</v>
      </c>
      <c r="L410">
        <v>8091.9981463171298</v>
      </c>
      <c r="M410">
        <v>3.8467000000000001E-2</v>
      </c>
      <c r="N410">
        <v>-0.138073</v>
      </c>
      <c r="O410" t="s">
        <v>195</v>
      </c>
      <c r="P410">
        <f t="shared" si="120"/>
        <v>8.9986309692116251</v>
      </c>
      <c r="Q410">
        <f t="shared" si="119"/>
        <v>4.0005907233553087E-2</v>
      </c>
      <c r="R410">
        <f t="shared" si="119"/>
        <v>-0.12132174298133777</v>
      </c>
    </row>
    <row r="411" spans="2:18" x14ac:dyDescent="0.2">
      <c r="B411" t="s">
        <v>243</v>
      </c>
      <c r="C411" t="s">
        <v>245</v>
      </c>
      <c r="D411">
        <v>904.72813596129504</v>
      </c>
      <c r="E411">
        <v>0.13803199999999999</v>
      </c>
      <c r="F411">
        <v>0.13803199999999999</v>
      </c>
      <c r="G411" t="s">
        <v>195</v>
      </c>
      <c r="J411" t="s">
        <v>244</v>
      </c>
      <c r="K411" t="s">
        <v>255</v>
      </c>
      <c r="L411">
        <v>106963.322709235</v>
      </c>
      <c r="M411">
        <v>-6.5626000000000004E-2</v>
      </c>
      <c r="N411">
        <v>-0.191438</v>
      </c>
      <c r="O411" t="s">
        <v>195</v>
      </c>
      <c r="P411">
        <f t="shared" si="120"/>
        <v>11.580241276263727</v>
      </c>
      <c r="Q411">
        <f t="shared" si="119"/>
        <v>-6.15844583371652E-2</v>
      </c>
      <c r="R411">
        <f t="shared" si="119"/>
        <v>-0.16067810494545245</v>
      </c>
    </row>
    <row r="412" spans="2:18" x14ac:dyDescent="0.2">
      <c r="B412" t="s">
        <v>243</v>
      </c>
      <c r="C412" t="s">
        <v>246</v>
      </c>
      <c r="D412">
        <v>1456.2698925679899</v>
      </c>
      <c r="E412">
        <v>9.4788999999999998E-2</v>
      </c>
      <c r="F412">
        <v>-6.4710000000000002E-3</v>
      </c>
      <c r="G412" t="s">
        <v>195</v>
      </c>
      <c r="J412" t="s">
        <v>244</v>
      </c>
      <c r="K412" t="s">
        <v>256</v>
      </c>
      <c r="L412">
        <v>106550.823652377</v>
      </c>
      <c r="M412">
        <v>3.725E-3</v>
      </c>
      <c r="N412">
        <v>-4.913E-2</v>
      </c>
      <c r="O412" t="s">
        <v>195</v>
      </c>
      <c r="P412">
        <f t="shared" si="120"/>
        <v>11.576377367692821</v>
      </c>
      <c r="Q412">
        <f t="shared" si="119"/>
        <v>3.7389275049559607E-3</v>
      </c>
      <c r="R412">
        <f t="shared" si="119"/>
        <v>-4.6829277591909489E-2</v>
      </c>
    </row>
    <row r="413" spans="2:18" x14ac:dyDescent="0.2">
      <c r="B413" t="s">
        <v>243</v>
      </c>
      <c r="C413" t="s">
        <v>247</v>
      </c>
      <c r="D413">
        <v>1651.21833807646</v>
      </c>
      <c r="E413">
        <v>5.2620000000000002E-3</v>
      </c>
      <c r="F413">
        <v>-6.1939000000000001E-2</v>
      </c>
      <c r="G413" t="s">
        <v>195</v>
      </c>
      <c r="J413" t="s">
        <v>244</v>
      </c>
      <c r="K413" t="s">
        <v>257</v>
      </c>
      <c r="L413">
        <v>106109.731730883</v>
      </c>
      <c r="M413">
        <v>0.118588</v>
      </c>
      <c r="N413">
        <v>-1.0737999999999999E-2</v>
      </c>
      <c r="O413" t="s">
        <v>195</v>
      </c>
      <c r="P413">
        <f t="shared" si="120"/>
        <v>11.572229042647335</v>
      </c>
      <c r="Q413">
        <f t="shared" si="119"/>
        <v>0.13454321021270416</v>
      </c>
      <c r="R413">
        <f t="shared" si="119"/>
        <v>-1.0623920343353075E-2</v>
      </c>
    </row>
    <row r="414" spans="2:18" x14ac:dyDescent="0.2">
      <c r="B414" t="s">
        <v>243</v>
      </c>
      <c r="C414" t="s">
        <v>248</v>
      </c>
      <c r="D414">
        <v>3681.4133155623799</v>
      </c>
      <c r="E414">
        <v>-0.10263799999999999</v>
      </c>
      <c r="F414">
        <v>-0.26852199999999998</v>
      </c>
      <c r="G414" t="s">
        <v>195</v>
      </c>
      <c r="J414" t="s">
        <v>244</v>
      </c>
      <c r="K414" t="s">
        <v>258</v>
      </c>
      <c r="L414">
        <v>105686.006831557</v>
      </c>
      <c r="M414">
        <v>-0.196432</v>
      </c>
      <c r="N414">
        <v>-0.36363600000000001</v>
      </c>
      <c r="O414" t="s">
        <v>195</v>
      </c>
      <c r="P414">
        <f t="shared" si="120"/>
        <v>11.568227777395013</v>
      </c>
      <c r="Q414">
        <f t="shared" si="119"/>
        <v>-0.16418149965898607</v>
      </c>
      <c r="R414">
        <f t="shared" si="119"/>
        <v>-0.26666647111105896</v>
      </c>
    </row>
    <row r="415" spans="2:18" x14ac:dyDescent="0.2">
      <c r="B415" t="s">
        <v>243</v>
      </c>
      <c r="C415" t="s">
        <v>249</v>
      </c>
      <c r="D415">
        <v>4090.18532587461</v>
      </c>
      <c r="E415">
        <v>0.102841</v>
      </c>
      <c r="F415">
        <v>-0.26742500000000002</v>
      </c>
      <c r="G415" t="s">
        <v>195</v>
      </c>
      <c r="J415" t="s">
        <v>244</v>
      </c>
      <c r="K415" t="s">
        <v>259</v>
      </c>
      <c r="L415">
        <v>105232.43289024501</v>
      </c>
      <c r="M415">
        <v>-3.6946E-2</v>
      </c>
      <c r="N415">
        <v>-0.113036</v>
      </c>
      <c r="O415" t="s">
        <v>195</v>
      </c>
      <c r="P415">
        <f t="shared" si="120"/>
        <v>11.563926829207647</v>
      </c>
      <c r="Q415">
        <f t="shared" si="119"/>
        <v>-3.562962777232373E-2</v>
      </c>
      <c r="R415">
        <f t="shared" si="119"/>
        <v>-0.10155646358248969</v>
      </c>
    </row>
    <row r="416" spans="2:18" x14ac:dyDescent="0.2">
      <c r="B416" t="s">
        <v>243</v>
      </c>
      <c r="C416" t="s">
        <v>250</v>
      </c>
      <c r="D416">
        <v>5944.2877622134001</v>
      </c>
      <c r="E416">
        <v>0.14755699999999999</v>
      </c>
      <c r="F416">
        <v>-2.5855E-2</v>
      </c>
      <c r="G416" t="s">
        <v>195</v>
      </c>
      <c r="J416" t="s">
        <v>244</v>
      </c>
      <c r="K416" t="s">
        <v>260</v>
      </c>
      <c r="L416">
        <v>104351.206418517</v>
      </c>
      <c r="M416">
        <v>4.9542999999999997E-2</v>
      </c>
      <c r="N416">
        <v>-7.0857000000000003E-2</v>
      </c>
      <c r="O416" t="s">
        <v>195</v>
      </c>
      <c r="P416">
        <f t="shared" si="120"/>
        <v>11.555517473708443</v>
      </c>
      <c r="Q416">
        <f t="shared" si="119"/>
        <v>5.2125451230302891E-2</v>
      </c>
      <c r="R416">
        <f t="shared" si="119"/>
        <v>-6.6168498688433663E-2</v>
      </c>
    </row>
    <row r="417" spans="2:18" x14ac:dyDescent="0.2">
      <c r="B417" t="s">
        <v>243</v>
      </c>
      <c r="C417" t="s">
        <v>251</v>
      </c>
      <c r="D417">
        <v>6414.4958492464502</v>
      </c>
      <c r="E417">
        <v>1.2539E-2</v>
      </c>
      <c r="F417">
        <v>-5.2655E-2</v>
      </c>
      <c r="G417" t="s">
        <v>195</v>
      </c>
      <c r="J417" t="s">
        <v>245</v>
      </c>
      <c r="K417" t="s">
        <v>246</v>
      </c>
      <c r="L417">
        <v>603.16249883426894</v>
      </c>
      <c r="M417">
        <v>0.71942499999999998</v>
      </c>
      <c r="N417">
        <v>0.71942499999999998</v>
      </c>
      <c r="O417" t="s">
        <v>195</v>
      </c>
      <c r="P417">
        <f t="shared" si="120"/>
        <v>6.402186644393498</v>
      </c>
      <c r="Q417">
        <f t="shared" si="119"/>
        <v>2.5641094181591373</v>
      </c>
      <c r="R417">
        <f t="shared" si="119"/>
        <v>2.5641094181591373</v>
      </c>
    </row>
    <row r="418" spans="2:18" x14ac:dyDescent="0.2">
      <c r="B418" t="s">
        <v>243</v>
      </c>
      <c r="C418" t="s">
        <v>252</v>
      </c>
      <c r="D418">
        <v>6892.7151399140203</v>
      </c>
      <c r="E418">
        <v>0.110802</v>
      </c>
      <c r="F418">
        <v>-2.0267E-2</v>
      </c>
      <c r="G418" t="s">
        <v>195</v>
      </c>
      <c r="J418" t="s">
        <v>245</v>
      </c>
      <c r="K418" t="s">
        <v>247</v>
      </c>
      <c r="L418">
        <v>863.75054269157999</v>
      </c>
      <c r="M418">
        <v>0.53101299999999996</v>
      </c>
      <c r="N418">
        <v>0.53101299999999996</v>
      </c>
      <c r="O418" t="s">
        <v>195</v>
      </c>
      <c r="P418">
        <f t="shared" si="120"/>
        <v>6.7612840033787363</v>
      </c>
      <c r="Q418">
        <f t="shared" si="119"/>
        <v>1.1322552650713131</v>
      </c>
      <c r="R418">
        <f t="shared" si="119"/>
        <v>1.1322552650713131</v>
      </c>
    </row>
    <row r="419" spans="2:18" x14ac:dyDescent="0.2">
      <c r="B419" t="s">
        <v>243</v>
      </c>
      <c r="C419" t="s">
        <v>253</v>
      </c>
      <c r="D419">
        <v>7540.9232856461203</v>
      </c>
      <c r="E419">
        <v>0.112834</v>
      </c>
      <c r="F419">
        <v>-0.110248</v>
      </c>
      <c r="G419" t="s">
        <v>195</v>
      </c>
      <c r="J419" t="s">
        <v>245</v>
      </c>
      <c r="K419" t="s">
        <v>250</v>
      </c>
      <c r="L419">
        <v>5099.0497153881497</v>
      </c>
      <c r="M419">
        <v>0.61745099999999997</v>
      </c>
      <c r="N419">
        <v>0.61745099999999997</v>
      </c>
      <c r="O419" t="s">
        <v>195</v>
      </c>
      <c r="P419">
        <f t="shared" si="120"/>
        <v>8.5368094710347187</v>
      </c>
      <c r="Q419">
        <f t="shared" si="119"/>
        <v>1.6140442139438345</v>
      </c>
      <c r="R419">
        <f t="shared" si="119"/>
        <v>1.6140442139438345</v>
      </c>
    </row>
    <row r="420" spans="2:18" x14ac:dyDescent="0.2">
      <c r="B420" t="s">
        <v>243</v>
      </c>
      <c r="C420" t="s">
        <v>254</v>
      </c>
      <c r="D420">
        <v>8407.9224544473509</v>
      </c>
      <c r="E420">
        <v>6.1616999999999998E-2</v>
      </c>
      <c r="F420">
        <v>-4.8364999999999998E-2</v>
      </c>
      <c r="G420" t="s">
        <v>195</v>
      </c>
      <c r="J420" t="s">
        <v>245</v>
      </c>
      <c r="K420" t="s">
        <v>251</v>
      </c>
      <c r="L420">
        <v>5559.1267299819601</v>
      </c>
      <c r="M420">
        <v>0.53777799999999998</v>
      </c>
      <c r="N420">
        <v>0.53777799999999998</v>
      </c>
      <c r="O420" t="s">
        <v>195</v>
      </c>
      <c r="P420">
        <f t="shared" si="120"/>
        <v>8.6231963119560664</v>
      </c>
      <c r="Q420">
        <f t="shared" si="119"/>
        <v>1.1634625785877781</v>
      </c>
      <c r="R420">
        <f t="shared" si="119"/>
        <v>1.1634625785877781</v>
      </c>
    </row>
    <row r="421" spans="2:18" x14ac:dyDescent="0.2">
      <c r="B421" t="s">
        <v>243</v>
      </c>
      <c r="C421" t="s">
        <v>255</v>
      </c>
      <c r="D421">
        <v>106697.397704911</v>
      </c>
      <c r="E421">
        <v>-1.4132E-2</v>
      </c>
      <c r="F421">
        <v>-7.0788000000000004E-2</v>
      </c>
      <c r="G421" t="s">
        <v>195</v>
      </c>
      <c r="J421" t="s">
        <v>245</v>
      </c>
      <c r="K421" t="s">
        <v>252</v>
      </c>
      <c r="L421">
        <v>6030.3785121665396</v>
      </c>
      <c r="M421">
        <v>0.15317900000000001</v>
      </c>
      <c r="N421">
        <v>0.15317900000000001</v>
      </c>
      <c r="O421" t="s">
        <v>195</v>
      </c>
      <c r="P421">
        <f t="shared" si="120"/>
        <v>8.7045650592547545</v>
      </c>
      <c r="Q421">
        <f t="shared" si="119"/>
        <v>0.18088710601177818</v>
      </c>
      <c r="R421">
        <f t="shared" si="119"/>
        <v>0.18088710601177818</v>
      </c>
    </row>
    <row r="422" spans="2:18" x14ac:dyDescent="0.2">
      <c r="B422" t="s">
        <v>243</v>
      </c>
      <c r="C422" t="s">
        <v>256</v>
      </c>
      <c r="D422">
        <v>106284.61988923801</v>
      </c>
      <c r="E422">
        <v>-1.0692E-2</v>
      </c>
      <c r="F422">
        <v>-4.1998000000000001E-2</v>
      </c>
      <c r="G422" t="s">
        <v>195</v>
      </c>
      <c r="J422" t="s">
        <v>245</v>
      </c>
      <c r="K422" t="s">
        <v>254</v>
      </c>
      <c r="L422">
        <v>7579.8343649449198</v>
      </c>
      <c r="M422">
        <v>0.59908700000000004</v>
      </c>
      <c r="N422">
        <v>0.59908700000000004</v>
      </c>
      <c r="O422" t="s">
        <v>195</v>
      </c>
      <c r="P422">
        <f t="shared" si="120"/>
        <v>8.9332466268072874</v>
      </c>
      <c r="Q422">
        <f t="shared" ref="Q422:R479" si="121">IF(M422="NA","",M422/(1-M422))</f>
        <v>1.494306744854869</v>
      </c>
      <c r="R422">
        <f t="shared" si="121"/>
        <v>1.494306744854869</v>
      </c>
    </row>
    <row r="423" spans="2:18" x14ac:dyDescent="0.2">
      <c r="B423" t="s">
        <v>243</v>
      </c>
      <c r="C423" t="s">
        <v>257</v>
      </c>
      <c r="D423">
        <v>105844.202004644</v>
      </c>
      <c r="E423">
        <v>0.114818</v>
      </c>
      <c r="F423">
        <v>3.9147000000000001E-2</v>
      </c>
      <c r="G423" t="s">
        <v>195</v>
      </c>
      <c r="J423" t="s">
        <v>245</v>
      </c>
      <c r="K423" t="s">
        <v>255</v>
      </c>
      <c r="L423">
        <v>107347.270948077</v>
      </c>
      <c r="M423">
        <v>0.27436700000000003</v>
      </c>
      <c r="N423">
        <v>0.27436700000000003</v>
      </c>
      <c r="O423" t="s">
        <v>195</v>
      </c>
      <c r="P423">
        <f t="shared" si="120"/>
        <v>11.583824380981705</v>
      </c>
      <c r="Q423">
        <f t="shared" si="121"/>
        <v>0.37810711475360137</v>
      </c>
      <c r="R423">
        <f t="shared" si="121"/>
        <v>0.37810711475360137</v>
      </c>
    </row>
    <row r="424" spans="2:18" x14ac:dyDescent="0.2">
      <c r="B424" t="s">
        <v>243</v>
      </c>
      <c r="C424" t="s">
        <v>258</v>
      </c>
      <c r="D424">
        <v>105420.841819822</v>
      </c>
      <c r="E424">
        <v>3.4105999999999997E-2</v>
      </c>
      <c r="F424">
        <v>-0.28429500000000002</v>
      </c>
      <c r="G424" t="s">
        <v>195</v>
      </c>
      <c r="J424" t="s">
        <v>245</v>
      </c>
      <c r="K424" t="s">
        <v>256</v>
      </c>
      <c r="L424">
        <v>106935.434763225</v>
      </c>
      <c r="M424">
        <v>0.31568600000000002</v>
      </c>
      <c r="N424">
        <v>0.31568600000000002</v>
      </c>
      <c r="O424" t="s">
        <v>195</v>
      </c>
      <c r="P424">
        <f t="shared" si="120"/>
        <v>11.579980517889089</v>
      </c>
      <c r="Q424">
        <f t="shared" si="121"/>
        <v>0.46131746537408269</v>
      </c>
      <c r="R424">
        <f t="shared" si="121"/>
        <v>0.46131746537408269</v>
      </c>
    </row>
    <row r="425" spans="2:18" x14ac:dyDescent="0.2">
      <c r="B425" t="s">
        <v>243</v>
      </c>
      <c r="C425" t="s">
        <v>259</v>
      </c>
      <c r="D425">
        <v>104967.34982841001</v>
      </c>
      <c r="E425">
        <v>-8.6E-3</v>
      </c>
      <c r="F425">
        <v>-3.8443999999999999E-2</v>
      </c>
      <c r="G425" t="s">
        <v>195</v>
      </c>
      <c r="J425" t="s">
        <v>245</v>
      </c>
      <c r="K425" t="s">
        <v>257</v>
      </c>
      <c r="L425">
        <v>106492.75855662599</v>
      </c>
      <c r="M425">
        <v>0.49876199999999998</v>
      </c>
      <c r="N425">
        <v>0.49876199999999998</v>
      </c>
      <c r="O425" t="s">
        <v>195</v>
      </c>
      <c r="P425">
        <f t="shared" si="120"/>
        <v>11.575832267046403</v>
      </c>
      <c r="Q425">
        <f t="shared" si="121"/>
        <v>0.9950602308683697</v>
      </c>
      <c r="R425">
        <f t="shared" si="121"/>
        <v>0.9950602308683697</v>
      </c>
    </row>
    <row r="426" spans="2:18" x14ac:dyDescent="0.2">
      <c r="B426" t="s">
        <v>243</v>
      </c>
      <c r="C426" t="s">
        <v>260</v>
      </c>
      <c r="D426">
        <v>104086.04189323301</v>
      </c>
      <c r="E426">
        <v>7.3299000000000003E-2</v>
      </c>
      <c r="F426">
        <v>-7.8622999999999998E-2</v>
      </c>
      <c r="G426" t="s">
        <v>195</v>
      </c>
      <c r="J426" t="s">
        <v>245</v>
      </c>
      <c r="K426" t="s">
        <v>259</v>
      </c>
      <c r="L426">
        <v>105614.419020321</v>
      </c>
      <c r="M426">
        <v>0.44166499999999997</v>
      </c>
      <c r="N426">
        <v>0.44166499999999997</v>
      </c>
      <c r="O426" t="s">
        <v>195</v>
      </c>
      <c r="P426">
        <f t="shared" si="120"/>
        <v>11.567550184686088</v>
      </c>
      <c r="Q426">
        <f t="shared" si="121"/>
        <v>0.79103942973304553</v>
      </c>
      <c r="R426">
        <f t="shared" si="121"/>
        <v>0.79103942973304553</v>
      </c>
    </row>
    <row r="427" spans="2:18" x14ac:dyDescent="0.2">
      <c r="B427" t="s">
        <v>244</v>
      </c>
      <c r="C427" t="s">
        <v>245</v>
      </c>
      <c r="D427">
        <v>585.92917660754802</v>
      </c>
      <c r="E427">
        <v>-0.26531500000000002</v>
      </c>
      <c r="F427">
        <v>-0.26531500000000002</v>
      </c>
      <c r="G427" t="s">
        <v>195</v>
      </c>
      <c r="J427" t="s">
        <v>245</v>
      </c>
      <c r="K427" t="s">
        <v>260</v>
      </c>
      <c r="L427">
        <v>104733.39548587101</v>
      </c>
      <c r="M427">
        <v>-2.3836E-2</v>
      </c>
      <c r="N427">
        <v>-2.3836E-2</v>
      </c>
      <c r="O427" t="s">
        <v>195</v>
      </c>
      <c r="P427">
        <f t="shared" si="120"/>
        <v>11.559173309571442</v>
      </c>
      <c r="Q427">
        <f t="shared" si="121"/>
        <v>-2.3281072359245036E-2</v>
      </c>
      <c r="R427">
        <f t="shared" si="121"/>
        <v>-2.3281072359245036E-2</v>
      </c>
    </row>
    <row r="428" spans="2:18" x14ac:dyDescent="0.2">
      <c r="B428" t="s">
        <v>244</v>
      </c>
      <c r="C428" t="s">
        <v>246</v>
      </c>
      <c r="D428">
        <v>1159.36016836874</v>
      </c>
      <c r="E428">
        <v>0.14052600000000001</v>
      </c>
      <c r="F428">
        <v>-2.6429999999999999E-2</v>
      </c>
      <c r="G428" t="s">
        <v>195</v>
      </c>
      <c r="J428" t="s">
        <v>246</v>
      </c>
      <c r="K428" t="s">
        <v>247</v>
      </c>
      <c r="L428">
        <v>894.25276068905703</v>
      </c>
      <c r="M428">
        <v>7.3728000000000002E-2</v>
      </c>
      <c r="N428">
        <v>-3.9456999999999999E-2</v>
      </c>
      <c r="O428" t="s">
        <v>195</v>
      </c>
      <c r="P428">
        <f t="shared" si="120"/>
        <v>6.7959884652901428</v>
      </c>
      <c r="Q428">
        <f t="shared" si="121"/>
        <v>7.9596490015891669E-2</v>
      </c>
      <c r="R428">
        <f t="shared" si="121"/>
        <v>-3.7959242181254245E-2</v>
      </c>
    </row>
    <row r="429" spans="2:18" x14ac:dyDescent="0.2">
      <c r="B429" t="s">
        <v>244</v>
      </c>
      <c r="C429" t="s">
        <v>247</v>
      </c>
      <c r="D429">
        <v>1334.0539719216699</v>
      </c>
      <c r="E429">
        <v>-7.4617000000000003E-2</v>
      </c>
      <c r="F429">
        <v>-0.117216</v>
      </c>
      <c r="G429" t="s">
        <v>195</v>
      </c>
      <c r="J429" t="s">
        <v>246</v>
      </c>
      <c r="K429" t="s">
        <v>248</v>
      </c>
      <c r="L429">
        <v>2736.03545298667</v>
      </c>
      <c r="M429">
        <v>7.6961000000000002E-2</v>
      </c>
      <c r="N429">
        <v>-0.223302</v>
      </c>
      <c r="O429" t="s">
        <v>195</v>
      </c>
      <c r="P429">
        <f t="shared" si="120"/>
        <v>7.9142652366214516</v>
      </c>
      <c r="Q429">
        <f t="shared" si="121"/>
        <v>8.3377842106346536E-2</v>
      </c>
      <c r="R429">
        <f t="shared" si="121"/>
        <v>-0.18254037024381553</v>
      </c>
    </row>
    <row r="430" spans="2:18" x14ac:dyDescent="0.2">
      <c r="B430" t="s">
        <v>244</v>
      </c>
      <c r="C430" t="s">
        <v>248</v>
      </c>
      <c r="D430">
        <v>3375.5132943005801</v>
      </c>
      <c r="E430">
        <v>-0.25230000000000002</v>
      </c>
      <c r="F430">
        <v>-0.52324000000000004</v>
      </c>
      <c r="G430" t="s">
        <v>195</v>
      </c>
      <c r="J430" t="s">
        <v>246</v>
      </c>
      <c r="K430" t="s">
        <v>249</v>
      </c>
      <c r="L430">
        <v>3056.73191497062</v>
      </c>
      <c r="M430">
        <v>0.14744099999999999</v>
      </c>
      <c r="N430">
        <v>-0.30396099999999998</v>
      </c>
      <c r="O430" t="s">
        <v>195</v>
      </c>
      <c r="P430">
        <f t="shared" si="120"/>
        <v>8.0251016225826941</v>
      </c>
      <c r="Q430">
        <f t="shared" si="121"/>
        <v>0.17293935082498688</v>
      </c>
      <c r="R430">
        <f t="shared" si="121"/>
        <v>-0.23310589810584825</v>
      </c>
    </row>
    <row r="431" spans="2:18" x14ac:dyDescent="0.2">
      <c r="B431" t="s">
        <v>244</v>
      </c>
      <c r="C431" t="s">
        <v>249</v>
      </c>
      <c r="D431">
        <v>3778.3279370642199</v>
      </c>
      <c r="E431">
        <v>-7.8600000000000003E-2</v>
      </c>
      <c r="F431">
        <v>-0.268762</v>
      </c>
      <c r="G431" t="s">
        <v>195</v>
      </c>
      <c r="J431" t="s">
        <v>246</v>
      </c>
      <c r="K431" t="s">
        <v>250</v>
      </c>
      <c r="L431">
        <v>4763.5836299995799</v>
      </c>
      <c r="M431">
        <v>0.17772199999999999</v>
      </c>
      <c r="N431">
        <v>-6.6177E-2</v>
      </c>
      <c r="O431" t="s">
        <v>195</v>
      </c>
      <c r="P431">
        <f t="shared" si="120"/>
        <v>8.4687555274112327</v>
      </c>
      <c r="Q431">
        <f t="shared" si="121"/>
        <v>0.21613371633437836</v>
      </c>
      <c r="R431">
        <f t="shared" si="121"/>
        <v>-6.2069431248282417E-2</v>
      </c>
    </row>
    <row r="432" spans="2:18" x14ac:dyDescent="0.2">
      <c r="B432" t="s">
        <v>244</v>
      </c>
      <c r="C432" t="s">
        <v>250</v>
      </c>
      <c r="D432">
        <v>5624.5942964804099</v>
      </c>
      <c r="E432">
        <v>0.14705599999999999</v>
      </c>
      <c r="F432">
        <v>4.7695000000000001E-2</v>
      </c>
      <c r="G432" t="s">
        <v>195</v>
      </c>
      <c r="J432" t="s">
        <v>246</v>
      </c>
      <c r="K432" t="s">
        <v>251</v>
      </c>
      <c r="L432">
        <v>5202.3199632471596</v>
      </c>
      <c r="M432">
        <v>-5.5909999999999996E-3</v>
      </c>
      <c r="N432">
        <v>-0.11983199999999999</v>
      </c>
      <c r="O432" t="s">
        <v>195</v>
      </c>
      <c r="P432">
        <f t="shared" si="120"/>
        <v>8.5568599518539354</v>
      </c>
      <c r="Q432">
        <f t="shared" si="121"/>
        <v>-5.5599145179302525E-3</v>
      </c>
      <c r="R432">
        <f t="shared" si="121"/>
        <v>-0.10700890847912901</v>
      </c>
    </row>
    <row r="433" spans="2:18" x14ac:dyDescent="0.2">
      <c r="B433" t="s">
        <v>244</v>
      </c>
      <c r="C433" t="s">
        <v>251</v>
      </c>
      <c r="D433">
        <v>6093.1933335485101</v>
      </c>
      <c r="E433">
        <v>-2.3861E-2</v>
      </c>
      <c r="F433">
        <v>-0.17872199999999999</v>
      </c>
      <c r="G433" t="s">
        <v>195</v>
      </c>
      <c r="J433" t="s">
        <v>246</v>
      </c>
      <c r="K433" t="s">
        <v>252</v>
      </c>
      <c r="L433">
        <v>5657.8872381835199</v>
      </c>
      <c r="M433">
        <v>7.1263999999999994E-2</v>
      </c>
      <c r="N433">
        <v>-6.5486000000000003E-2</v>
      </c>
      <c r="O433" t="s">
        <v>195</v>
      </c>
      <c r="P433">
        <f t="shared" si="120"/>
        <v>8.640805822038228</v>
      </c>
      <c r="Q433">
        <f t="shared" si="121"/>
        <v>7.6732246838714116E-2</v>
      </c>
      <c r="R433">
        <f t="shared" si="121"/>
        <v>-6.1461154815736677E-2</v>
      </c>
    </row>
    <row r="434" spans="2:18" x14ac:dyDescent="0.2">
      <c r="B434" t="s">
        <v>244</v>
      </c>
      <c r="C434" t="s">
        <v>252</v>
      </c>
      <c r="D434">
        <v>6570.3957262862004</v>
      </c>
      <c r="E434">
        <v>2.8589E-2</v>
      </c>
      <c r="F434">
        <v>-0.15761700000000001</v>
      </c>
      <c r="G434" t="s">
        <v>195</v>
      </c>
      <c r="J434" t="s">
        <v>246</v>
      </c>
      <c r="K434" t="s">
        <v>253</v>
      </c>
      <c r="L434">
        <v>6344.8468854654002</v>
      </c>
      <c r="M434">
        <v>0.27180399999999999</v>
      </c>
      <c r="N434">
        <v>-0.285993</v>
      </c>
      <c r="O434" t="s">
        <v>195</v>
      </c>
      <c r="P434">
        <f t="shared" si="120"/>
        <v>8.755398248330982</v>
      </c>
      <c r="Q434">
        <f t="shared" si="121"/>
        <v>0.37325665068195918</v>
      </c>
      <c r="R434">
        <f t="shared" si="121"/>
        <v>-0.22239079061861147</v>
      </c>
    </row>
    <row r="435" spans="2:18" x14ac:dyDescent="0.2">
      <c r="B435" t="s">
        <v>244</v>
      </c>
      <c r="C435" t="s">
        <v>253</v>
      </c>
      <c r="D435">
        <v>7221.1640335890397</v>
      </c>
      <c r="E435">
        <v>9.5982999999999999E-2</v>
      </c>
      <c r="F435">
        <v>-0.246752</v>
      </c>
      <c r="G435" t="s">
        <v>195</v>
      </c>
      <c r="J435" t="s">
        <v>246</v>
      </c>
      <c r="K435" t="s">
        <v>254</v>
      </c>
      <c r="L435">
        <v>7257.9767153112298</v>
      </c>
      <c r="M435">
        <v>-1.619E-3</v>
      </c>
      <c r="N435">
        <v>-7.5707999999999998E-2</v>
      </c>
      <c r="O435" t="s">
        <v>195</v>
      </c>
      <c r="P435">
        <f t="shared" si="120"/>
        <v>8.8898563796266785</v>
      </c>
      <c r="Q435">
        <f t="shared" si="121"/>
        <v>-1.6163830758002793E-3</v>
      </c>
      <c r="R435">
        <f t="shared" si="121"/>
        <v>-7.0379694117734537E-2</v>
      </c>
    </row>
    <row r="436" spans="2:18" x14ac:dyDescent="0.2">
      <c r="B436" t="s">
        <v>244</v>
      </c>
      <c r="C436" t="s">
        <v>254</v>
      </c>
      <c r="D436">
        <v>8091.9981463171298</v>
      </c>
      <c r="E436">
        <v>3.8467000000000001E-2</v>
      </c>
      <c r="F436">
        <v>-0.138073</v>
      </c>
      <c r="G436" t="s">
        <v>195</v>
      </c>
      <c r="J436" t="s">
        <v>246</v>
      </c>
      <c r="K436" t="s">
        <v>255</v>
      </c>
      <c r="L436">
        <v>107508.788817472</v>
      </c>
      <c r="M436">
        <v>0.239759</v>
      </c>
      <c r="N436">
        <v>4.5052000000000002E-2</v>
      </c>
      <c r="O436" t="s">
        <v>195</v>
      </c>
      <c r="P436">
        <f t="shared" si="120"/>
        <v>11.585327879649579</v>
      </c>
      <c r="Q436">
        <f t="shared" si="121"/>
        <v>0.31537236218514919</v>
      </c>
      <c r="R436">
        <f t="shared" si="121"/>
        <v>4.7177437933793254E-2</v>
      </c>
    </row>
    <row r="437" spans="2:18" x14ac:dyDescent="0.2">
      <c r="B437" t="s">
        <v>244</v>
      </c>
      <c r="C437" t="s">
        <v>255</v>
      </c>
      <c r="D437">
        <v>106963.322709235</v>
      </c>
      <c r="E437">
        <v>-6.5626000000000004E-2</v>
      </c>
      <c r="F437">
        <v>-0.191438</v>
      </c>
      <c r="G437" t="s">
        <v>195</v>
      </c>
      <c r="J437" t="s">
        <v>246</v>
      </c>
      <c r="K437" t="s">
        <v>256</v>
      </c>
      <c r="L437">
        <v>107097.83180344899</v>
      </c>
      <c r="M437">
        <v>3.6243999999999998E-2</v>
      </c>
      <c r="N437">
        <v>-2.0004000000000001E-2</v>
      </c>
      <c r="O437" t="s">
        <v>195</v>
      </c>
      <c r="P437">
        <f t="shared" si="120"/>
        <v>11.581498011631933</v>
      </c>
      <c r="Q437">
        <f t="shared" si="121"/>
        <v>3.760702916505837E-2</v>
      </c>
      <c r="R437">
        <f t="shared" si="121"/>
        <v>-1.9611687797302758E-2</v>
      </c>
    </row>
    <row r="438" spans="2:18" x14ac:dyDescent="0.2">
      <c r="B438" t="s">
        <v>244</v>
      </c>
      <c r="C438" t="s">
        <v>256</v>
      </c>
      <c r="D438">
        <v>106550.823652377</v>
      </c>
      <c r="E438">
        <v>3.725E-3</v>
      </c>
      <c r="F438">
        <v>-4.913E-2</v>
      </c>
      <c r="G438" t="s">
        <v>195</v>
      </c>
      <c r="J438" t="s">
        <v>246</v>
      </c>
      <c r="K438" t="s">
        <v>257</v>
      </c>
      <c r="L438">
        <v>106653.092688397</v>
      </c>
      <c r="M438">
        <v>0.12520999999999999</v>
      </c>
      <c r="N438">
        <v>6.5264000000000003E-2</v>
      </c>
      <c r="O438" t="s">
        <v>195</v>
      </c>
      <c r="P438">
        <f t="shared" si="120"/>
        <v>11.577336721963784</v>
      </c>
      <c r="Q438">
        <f t="shared" si="121"/>
        <v>0.14313149441580264</v>
      </c>
      <c r="R438">
        <f t="shared" si="121"/>
        <v>6.982078362232759E-2</v>
      </c>
    </row>
    <row r="439" spans="2:18" x14ac:dyDescent="0.2">
      <c r="B439" t="s">
        <v>244</v>
      </c>
      <c r="C439" t="s">
        <v>257</v>
      </c>
      <c r="D439">
        <v>106109.731730883</v>
      </c>
      <c r="E439">
        <v>0.118588</v>
      </c>
      <c r="F439">
        <v>-1.0737999999999999E-2</v>
      </c>
      <c r="G439" t="s">
        <v>195</v>
      </c>
      <c r="J439" t="s">
        <v>246</v>
      </c>
      <c r="K439" t="s">
        <v>258</v>
      </c>
      <c r="L439">
        <v>106227.40958905</v>
      </c>
      <c r="M439">
        <v>0.23499</v>
      </c>
      <c r="N439">
        <v>7.4068999999999996E-2</v>
      </c>
      <c r="O439" t="s">
        <v>195</v>
      </c>
      <c r="P439">
        <f t="shared" si="120"/>
        <v>11.573337448548285</v>
      </c>
      <c r="Q439">
        <f t="shared" si="121"/>
        <v>0.30717245526202275</v>
      </c>
      <c r="R439">
        <f t="shared" si="121"/>
        <v>7.9994081632432643E-2</v>
      </c>
    </row>
    <row r="440" spans="2:18" x14ac:dyDescent="0.2">
      <c r="B440" t="s">
        <v>244</v>
      </c>
      <c r="C440" t="s">
        <v>258</v>
      </c>
      <c r="D440">
        <v>105686.006831557</v>
      </c>
      <c r="E440">
        <v>-0.196432</v>
      </c>
      <c r="F440">
        <v>-0.36363600000000001</v>
      </c>
      <c r="G440" t="s">
        <v>195</v>
      </c>
      <c r="J440" t="s">
        <v>246</v>
      </c>
      <c r="K440" t="s">
        <v>259</v>
      </c>
      <c r="L440">
        <v>105773.41613089701</v>
      </c>
      <c r="M440">
        <v>0.112551</v>
      </c>
      <c r="N440">
        <v>-1.8501E-2</v>
      </c>
      <c r="O440" t="s">
        <v>195</v>
      </c>
      <c r="P440">
        <f t="shared" si="120"/>
        <v>11.56905450153049</v>
      </c>
      <c r="Q440">
        <f t="shared" si="121"/>
        <v>0.12682531615901307</v>
      </c>
      <c r="R440">
        <f t="shared" si="121"/>
        <v>-1.8164930618624821E-2</v>
      </c>
    </row>
    <row r="441" spans="2:18" x14ac:dyDescent="0.2">
      <c r="B441" t="s">
        <v>244</v>
      </c>
      <c r="C441" t="s">
        <v>259</v>
      </c>
      <c r="D441">
        <v>105232.43289024501</v>
      </c>
      <c r="E441">
        <v>-3.6946E-2</v>
      </c>
      <c r="F441">
        <v>-0.113036</v>
      </c>
      <c r="G441" t="s">
        <v>195</v>
      </c>
      <c r="J441" t="s">
        <v>246</v>
      </c>
      <c r="K441" t="s">
        <v>260</v>
      </c>
      <c r="L441">
        <v>104892.681465391</v>
      </c>
      <c r="M441">
        <v>0.118855</v>
      </c>
      <c r="N441">
        <v>-3.1535000000000001E-2</v>
      </c>
      <c r="O441" t="s">
        <v>195</v>
      </c>
      <c r="P441">
        <f t="shared" si="120"/>
        <v>11.560693025176418</v>
      </c>
      <c r="Q441">
        <f t="shared" si="121"/>
        <v>0.13488699362760953</v>
      </c>
      <c r="R441">
        <f t="shared" si="121"/>
        <v>-3.0570945241799839E-2</v>
      </c>
    </row>
    <row r="442" spans="2:18" x14ac:dyDescent="0.2">
      <c r="B442" t="s">
        <v>244</v>
      </c>
      <c r="C442" t="s">
        <v>260</v>
      </c>
      <c r="D442">
        <v>104351.206418517</v>
      </c>
      <c r="E442">
        <v>4.9542999999999997E-2</v>
      </c>
      <c r="F442">
        <v>-7.0857000000000003E-2</v>
      </c>
      <c r="G442" t="s">
        <v>195</v>
      </c>
      <c r="J442" t="s">
        <v>247</v>
      </c>
      <c r="K442" t="s">
        <v>248</v>
      </c>
      <c r="L442">
        <v>2055.8409471552</v>
      </c>
      <c r="M442">
        <v>0.12565699999999999</v>
      </c>
      <c r="N442">
        <v>6.7810999999999996E-2</v>
      </c>
      <c r="O442" t="s">
        <v>195</v>
      </c>
      <c r="P442">
        <f t="shared" si="120"/>
        <v>7.6284402632495167</v>
      </c>
      <c r="Q442">
        <f t="shared" si="121"/>
        <v>0.14371591011765406</v>
      </c>
      <c r="R442">
        <f t="shared" si="121"/>
        <v>7.2743831991152003E-2</v>
      </c>
    </row>
    <row r="443" spans="2:18" x14ac:dyDescent="0.2">
      <c r="B443" t="s">
        <v>245</v>
      </c>
      <c r="C443" t="s">
        <v>246</v>
      </c>
      <c r="D443">
        <v>603.16249883426894</v>
      </c>
      <c r="E443">
        <v>0.71942499999999998</v>
      </c>
      <c r="F443">
        <v>0.71942499999999998</v>
      </c>
      <c r="G443" t="s">
        <v>195</v>
      </c>
      <c r="J443" t="s">
        <v>247</v>
      </c>
      <c r="K443" t="s">
        <v>249</v>
      </c>
      <c r="L443">
        <v>2447.0034736387202</v>
      </c>
      <c r="M443">
        <v>0.24185899999999999</v>
      </c>
      <c r="N443">
        <v>2.5172E-2</v>
      </c>
      <c r="O443" t="s">
        <v>195</v>
      </c>
      <c r="P443">
        <f t="shared" si="120"/>
        <v>7.8026194829916111</v>
      </c>
      <c r="Q443">
        <f t="shared" si="121"/>
        <v>0.31901585588960368</v>
      </c>
      <c r="R443">
        <f t="shared" si="121"/>
        <v>2.5821991161517722E-2</v>
      </c>
    </row>
    <row r="444" spans="2:18" x14ac:dyDescent="0.2">
      <c r="B444" t="s">
        <v>245</v>
      </c>
      <c r="C444" t="s">
        <v>247</v>
      </c>
      <c r="D444">
        <v>863.75054269157999</v>
      </c>
      <c r="E444">
        <v>0.53101299999999996</v>
      </c>
      <c r="F444">
        <v>0.53101299999999996</v>
      </c>
      <c r="G444" t="s">
        <v>195</v>
      </c>
      <c r="J444" t="s">
        <v>247</v>
      </c>
      <c r="K444" t="s">
        <v>250</v>
      </c>
      <c r="L444">
        <v>4293.5706585544804</v>
      </c>
      <c r="M444">
        <v>0.19039500000000001</v>
      </c>
      <c r="N444">
        <v>4.3070000000000001E-3</v>
      </c>
      <c r="O444" t="s">
        <v>195</v>
      </c>
      <c r="P444">
        <f t="shared" si="120"/>
        <v>8.3648739870761055</v>
      </c>
      <c r="Q444">
        <f t="shared" si="121"/>
        <v>0.23517023733796111</v>
      </c>
      <c r="R444">
        <f t="shared" si="121"/>
        <v>4.3256304905226811E-3</v>
      </c>
    </row>
    <row r="445" spans="2:18" x14ac:dyDescent="0.2">
      <c r="B445" t="s">
        <v>245</v>
      </c>
      <c r="C445" t="s">
        <v>248</v>
      </c>
      <c r="D445">
        <v>2913.77161081646</v>
      </c>
      <c r="E445" t="s">
        <v>195</v>
      </c>
      <c r="F445" t="s">
        <v>195</v>
      </c>
      <c r="G445" t="s">
        <v>195</v>
      </c>
      <c r="J445" t="s">
        <v>247</v>
      </c>
      <c r="K445" t="s">
        <v>251</v>
      </c>
      <c r="L445">
        <v>4765.9862567993196</v>
      </c>
      <c r="M445">
        <v>-4.2167999999999997E-2</v>
      </c>
      <c r="N445">
        <v>-0.10781499999999999</v>
      </c>
      <c r="O445" t="s">
        <v>195</v>
      </c>
      <c r="P445">
        <f t="shared" si="120"/>
        <v>8.4692597740622766</v>
      </c>
      <c r="Q445">
        <f t="shared" si="121"/>
        <v>-4.0461806541747587E-2</v>
      </c>
      <c r="R445">
        <f t="shared" si="121"/>
        <v>-9.732220632506329E-2</v>
      </c>
    </row>
    <row r="446" spans="2:18" x14ac:dyDescent="0.2">
      <c r="B446" t="s">
        <v>245</v>
      </c>
      <c r="C446" t="s">
        <v>249</v>
      </c>
      <c r="D446">
        <v>3291.2449012493698</v>
      </c>
      <c r="E446" t="s">
        <v>195</v>
      </c>
      <c r="F446" t="s">
        <v>195</v>
      </c>
      <c r="G446" t="s">
        <v>195</v>
      </c>
      <c r="J446" t="s">
        <v>247</v>
      </c>
      <c r="K446" t="s">
        <v>252</v>
      </c>
      <c r="L446">
        <v>5246.90384893796</v>
      </c>
      <c r="M446">
        <v>9.2732999999999996E-2</v>
      </c>
      <c r="N446">
        <v>-9.6309000000000006E-2</v>
      </c>
      <c r="O446" t="s">
        <v>195</v>
      </c>
      <c r="P446">
        <f t="shared" si="120"/>
        <v>8.5653934385593953</v>
      </c>
      <c r="Q446">
        <f t="shared" si="121"/>
        <v>0.10221136666493987</v>
      </c>
      <c r="R446">
        <f t="shared" si="121"/>
        <v>-8.784840770257292E-2</v>
      </c>
    </row>
    <row r="447" spans="2:18" x14ac:dyDescent="0.2">
      <c r="B447" t="s">
        <v>245</v>
      </c>
      <c r="C447" t="s">
        <v>250</v>
      </c>
      <c r="D447">
        <v>5099.0497153881497</v>
      </c>
      <c r="E447">
        <v>0.61745099999999997</v>
      </c>
      <c r="F447">
        <v>0.61745099999999997</v>
      </c>
      <c r="G447" t="s">
        <v>195</v>
      </c>
      <c r="J447" t="s">
        <v>247</v>
      </c>
      <c r="K447" t="s">
        <v>253</v>
      </c>
      <c r="L447">
        <v>5890.1689279680204</v>
      </c>
      <c r="M447">
        <v>0.32226500000000002</v>
      </c>
      <c r="N447">
        <v>1.4376E-2</v>
      </c>
      <c r="O447" t="s">
        <v>195</v>
      </c>
      <c r="P447">
        <f t="shared" si="120"/>
        <v>8.6810399567043088</v>
      </c>
      <c r="Q447">
        <f t="shared" si="121"/>
        <v>0.47550296207219639</v>
      </c>
      <c r="R447">
        <f t="shared" si="121"/>
        <v>1.4585683790167446E-2</v>
      </c>
    </row>
    <row r="448" spans="2:18" x14ac:dyDescent="0.2">
      <c r="B448" t="s">
        <v>245</v>
      </c>
      <c r="C448" t="s">
        <v>251</v>
      </c>
      <c r="D448">
        <v>5559.1267299819601</v>
      </c>
      <c r="E448">
        <v>0.53777799999999998</v>
      </c>
      <c r="F448">
        <v>0.53777799999999998</v>
      </c>
      <c r="G448" t="s">
        <v>195</v>
      </c>
      <c r="J448" t="s">
        <v>247</v>
      </c>
      <c r="K448" t="s">
        <v>254</v>
      </c>
      <c r="L448">
        <v>6757.95664383843</v>
      </c>
      <c r="M448">
        <v>7.8939999999999996E-2</v>
      </c>
      <c r="N448">
        <v>1.2271000000000001E-2</v>
      </c>
      <c r="O448" t="s">
        <v>195</v>
      </c>
      <c r="P448">
        <f t="shared" si="120"/>
        <v>8.8184758517222015</v>
      </c>
      <c r="Q448">
        <f t="shared" si="121"/>
        <v>8.5705600069485161E-2</v>
      </c>
      <c r="R448">
        <f t="shared" si="121"/>
        <v>1.2423448132028118E-2</v>
      </c>
    </row>
    <row r="449" spans="2:18" x14ac:dyDescent="0.2">
      <c r="B449" t="s">
        <v>245</v>
      </c>
      <c r="C449" t="s">
        <v>252</v>
      </c>
      <c r="D449">
        <v>6030.3785121665396</v>
      </c>
      <c r="E449">
        <v>0.15317900000000001</v>
      </c>
      <c r="F449">
        <v>0.15317900000000001</v>
      </c>
      <c r="G449" t="s">
        <v>195</v>
      </c>
      <c r="J449" t="s">
        <v>247</v>
      </c>
      <c r="K449" t="s">
        <v>255</v>
      </c>
      <c r="L449">
        <v>108210.529640141</v>
      </c>
      <c r="M449">
        <v>3.0761E-2</v>
      </c>
      <c r="N449">
        <v>-8.2106999999999999E-2</v>
      </c>
      <c r="O449" t="s">
        <v>195</v>
      </c>
      <c r="P449">
        <f t="shared" si="120"/>
        <v>11.591833957111898</v>
      </c>
      <c r="Q449">
        <f t="shared" si="121"/>
        <v>3.1737270167626355E-2</v>
      </c>
      <c r="R449">
        <f t="shared" si="121"/>
        <v>-7.5876969652723808E-2</v>
      </c>
    </row>
    <row r="450" spans="2:18" x14ac:dyDescent="0.2">
      <c r="B450" t="s">
        <v>245</v>
      </c>
      <c r="C450" t="s">
        <v>253</v>
      </c>
      <c r="D450">
        <v>6693.5931307482297</v>
      </c>
      <c r="E450" t="s">
        <v>195</v>
      </c>
      <c r="F450" t="s">
        <v>195</v>
      </c>
      <c r="G450" t="s">
        <v>195</v>
      </c>
      <c r="J450" t="s">
        <v>247</v>
      </c>
      <c r="K450" t="s">
        <v>256</v>
      </c>
      <c r="L450">
        <v>107798.736156784</v>
      </c>
      <c r="M450">
        <v>-7.0470000000000003E-3</v>
      </c>
      <c r="N450">
        <v>-4.913E-2</v>
      </c>
      <c r="O450" t="s">
        <v>195</v>
      </c>
      <c r="P450">
        <f t="shared" si="120"/>
        <v>11.588021213425264</v>
      </c>
      <c r="Q450">
        <f t="shared" si="121"/>
        <v>-6.9976872976137165E-3</v>
      </c>
      <c r="R450">
        <f t="shared" si="121"/>
        <v>-4.6829277591909489E-2</v>
      </c>
    </row>
    <row r="451" spans="2:18" x14ac:dyDescent="0.2">
      <c r="B451" t="s">
        <v>245</v>
      </c>
      <c r="C451" t="s">
        <v>254</v>
      </c>
      <c r="D451">
        <v>7579.8343649449198</v>
      </c>
      <c r="E451">
        <v>0.59908700000000004</v>
      </c>
      <c r="F451">
        <v>0.59908700000000004</v>
      </c>
      <c r="G451" t="s">
        <v>195</v>
      </c>
      <c r="J451" t="s">
        <v>247</v>
      </c>
      <c r="K451" t="s">
        <v>257</v>
      </c>
      <c r="L451">
        <v>107355.955680157</v>
      </c>
      <c r="M451">
        <v>0.125945</v>
      </c>
      <c r="N451">
        <v>1.7138E-2</v>
      </c>
      <c r="O451" t="s">
        <v>195</v>
      </c>
      <c r="P451">
        <f t="shared" ref="P451:P514" si="122">LN(L451)</f>
        <v>11.58390528085658</v>
      </c>
      <c r="Q451">
        <f t="shared" si="121"/>
        <v>0.14409276304122737</v>
      </c>
      <c r="R451">
        <f t="shared" si="121"/>
        <v>1.743683243425832E-2</v>
      </c>
    </row>
    <row r="452" spans="2:18" x14ac:dyDescent="0.2">
      <c r="B452" t="s">
        <v>245</v>
      </c>
      <c r="C452" t="s">
        <v>255</v>
      </c>
      <c r="D452">
        <v>107347.270948077</v>
      </c>
      <c r="E452">
        <v>0.27436700000000003</v>
      </c>
      <c r="F452">
        <v>0.27436700000000003</v>
      </c>
      <c r="G452" t="s">
        <v>195</v>
      </c>
      <c r="J452" t="s">
        <v>247</v>
      </c>
      <c r="K452" t="s">
        <v>258</v>
      </c>
      <c r="L452">
        <v>106931.31681598201</v>
      </c>
      <c r="M452">
        <v>0.18817800000000001</v>
      </c>
      <c r="N452">
        <v>-5.5263E-2</v>
      </c>
      <c r="O452" t="s">
        <v>195</v>
      </c>
      <c r="P452">
        <f t="shared" si="122"/>
        <v>11.579942008422675</v>
      </c>
      <c r="Q452">
        <f t="shared" si="121"/>
        <v>0.23179711808746253</v>
      </c>
      <c r="R452">
        <f t="shared" si="121"/>
        <v>-5.2368935516548955E-2</v>
      </c>
    </row>
    <row r="453" spans="2:18" x14ac:dyDescent="0.2">
      <c r="B453" t="s">
        <v>245</v>
      </c>
      <c r="C453" t="s">
        <v>256</v>
      </c>
      <c r="D453">
        <v>106935.434763225</v>
      </c>
      <c r="E453">
        <v>0.31568600000000002</v>
      </c>
      <c r="F453">
        <v>0.31568600000000002</v>
      </c>
      <c r="G453" t="s">
        <v>195</v>
      </c>
      <c r="J453" t="s">
        <v>247</v>
      </c>
      <c r="K453" t="s">
        <v>259</v>
      </c>
      <c r="L453">
        <v>106477.542345792</v>
      </c>
      <c r="M453">
        <v>-3.5596999999999997E-2</v>
      </c>
      <c r="N453">
        <v>-9.7326999999999997E-2</v>
      </c>
      <c r="O453" t="s">
        <v>195</v>
      </c>
      <c r="P453">
        <f t="shared" si="122"/>
        <v>11.57568937190285</v>
      </c>
      <c r="Q453">
        <f t="shared" si="121"/>
        <v>-3.437340973370915E-2</v>
      </c>
      <c r="R453">
        <f t="shared" si="121"/>
        <v>-8.8694618832854746E-2</v>
      </c>
    </row>
    <row r="454" spans="2:18" x14ac:dyDescent="0.2">
      <c r="B454" t="s">
        <v>245</v>
      </c>
      <c r="C454" t="s">
        <v>257</v>
      </c>
      <c r="D454">
        <v>106492.75855662599</v>
      </c>
      <c r="E454">
        <v>0.49876199999999998</v>
      </c>
      <c r="F454">
        <v>0.49876199999999998</v>
      </c>
      <c r="G454" t="s">
        <v>195</v>
      </c>
      <c r="J454" t="s">
        <v>247</v>
      </c>
      <c r="K454" t="s">
        <v>260</v>
      </c>
      <c r="L454">
        <v>105596.53428498399</v>
      </c>
      <c r="M454">
        <v>0.166884</v>
      </c>
      <c r="N454">
        <v>1.6171000000000001E-2</v>
      </c>
      <c r="O454" t="s">
        <v>195</v>
      </c>
      <c r="P454">
        <f t="shared" si="122"/>
        <v>11.567380830444749</v>
      </c>
      <c r="Q454">
        <f t="shared" si="121"/>
        <v>0.20031304164126004</v>
      </c>
      <c r="R454">
        <f t="shared" si="121"/>
        <v>1.6436799484463256E-2</v>
      </c>
    </row>
    <row r="455" spans="2:18" x14ac:dyDescent="0.2">
      <c r="B455" t="s">
        <v>245</v>
      </c>
      <c r="C455" t="s">
        <v>258</v>
      </c>
      <c r="D455">
        <v>106068.18009657699</v>
      </c>
      <c r="E455" t="s">
        <v>195</v>
      </c>
      <c r="F455" t="s">
        <v>195</v>
      </c>
      <c r="G455" t="s">
        <v>195</v>
      </c>
      <c r="J455" t="s">
        <v>248</v>
      </c>
      <c r="K455" t="s">
        <v>250</v>
      </c>
      <c r="L455">
        <v>2372.21773874153</v>
      </c>
      <c r="M455">
        <v>0.124663</v>
      </c>
      <c r="N455">
        <v>-9.6020999999999995E-2</v>
      </c>
      <c r="O455" t="s">
        <v>195</v>
      </c>
      <c r="P455">
        <f t="shared" si="122"/>
        <v>7.7715805513269043</v>
      </c>
      <c r="Q455">
        <f t="shared" si="121"/>
        <v>0.14241714905230785</v>
      </c>
      <c r="R455">
        <f t="shared" si="121"/>
        <v>-8.7608722825566296E-2</v>
      </c>
    </row>
    <row r="456" spans="2:18" x14ac:dyDescent="0.2">
      <c r="B456" t="s">
        <v>245</v>
      </c>
      <c r="C456" t="s">
        <v>259</v>
      </c>
      <c r="D456">
        <v>105614.419020321</v>
      </c>
      <c r="E456">
        <v>0.44166499999999997</v>
      </c>
      <c r="F456">
        <v>0.44166499999999997</v>
      </c>
      <c r="G456" t="s">
        <v>195</v>
      </c>
      <c r="J456" t="s">
        <v>248</v>
      </c>
      <c r="K456" t="s">
        <v>251</v>
      </c>
      <c r="L456">
        <v>2870.4071139822599</v>
      </c>
      <c r="M456">
        <v>0.13375200000000001</v>
      </c>
      <c r="N456">
        <v>-3.9309999999999998E-2</v>
      </c>
      <c r="O456" t="s">
        <v>195</v>
      </c>
      <c r="P456">
        <f t="shared" si="122"/>
        <v>7.9622091502554486</v>
      </c>
      <c r="Q456">
        <f t="shared" si="121"/>
        <v>0.15440381969135861</v>
      </c>
      <c r="R456">
        <f t="shared" si="121"/>
        <v>-3.7823171142392545E-2</v>
      </c>
    </row>
    <row r="457" spans="2:18" x14ac:dyDescent="0.2">
      <c r="B457" t="s">
        <v>245</v>
      </c>
      <c r="C457" t="s">
        <v>260</v>
      </c>
      <c r="D457">
        <v>104733.39548587101</v>
      </c>
      <c r="E457">
        <v>-2.3836E-2</v>
      </c>
      <c r="F457">
        <v>-2.3836E-2</v>
      </c>
      <c r="G457" t="s">
        <v>195</v>
      </c>
      <c r="J457" t="s">
        <v>248</v>
      </c>
      <c r="K457" t="s">
        <v>252</v>
      </c>
      <c r="L457">
        <v>3368.1273728883798</v>
      </c>
      <c r="M457">
        <v>3.1441999999999998E-2</v>
      </c>
      <c r="N457">
        <v>-0.19758500000000001</v>
      </c>
      <c r="O457" t="s">
        <v>195</v>
      </c>
      <c r="P457">
        <f t="shared" si="122"/>
        <v>8.122112193200671</v>
      </c>
      <c r="Q457">
        <f t="shared" si="121"/>
        <v>3.2462691960625997E-2</v>
      </c>
      <c r="R457">
        <f t="shared" si="121"/>
        <v>-0.16498620139697809</v>
      </c>
    </row>
    <row r="458" spans="2:18" x14ac:dyDescent="0.2">
      <c r="B458" t="s">
        <v>246</v>
      </c>
      <c r="C458" t="s">
        <v>247</v>
      </c>
      <c r="D458">
        <v>894.25276068905703</v>
      </c>
      <c r="E458">
        <v>7.3728000000000002E-2</v>
      </c>
      <c r="F458">
        <v>-3.9456999999999999E-2</v>
      </c>
      <c r="G458" t="s">
        <v>195</v>
      </c>
      <c r="J458" t="s">
        <v>248</v>
      </c>
      <c r="K458" t="s">
        <v>254</v>
      </c>
      <c r="L458">
        <v>4756.86157040542</v>
      </c>
      <c r="M458">
        <v>0.12690399999999999</v>
      </c>
      <c r="N458">
        <v>-6.4791000000000001E-2</v>
      </c>
      <c r="O458" t="s">
        <v>195</v>
      </c>
      <c r="P458">
        <f t="shared" si="122"/>
        <v>8.4673433958208069</v>
      </c>
      <c r="Q458">
        <f t="shared" si="121"/>
        <v>0.14534942320203045</v>
      </c>
      <c r="R458">
        <f t="shared" si="121"/>
        <v>-6.0848560891292279E-2</v>
      </c>
    </row>
    <row r="459" spans="2:18" x14ac:dyDescent="0.2">
      <c r="B459" t="s">
        <v>246</v>
      </c>
      <c r="C459" t="s">
        <v>248</v>
      </c>
      <c r="D459">
        <v>2736.03545298667</v>
      </c>
      <c r="E459">
        <v>7.6961000000000002E-2</v>
      </c>
      <c r="F459">
        <v>-0.223302</v>
      </c>
      <c r="G459" t="s">
        <v>195</v>
      </c>
      <c r="J459" t="s">
        <v>248</v>
      </c>
      <c r="K459" t="s">
        <v>255</v>
      </c>
      <c r="L459">
        <v>110236.599081248</v>
      </c>
      <c r="M459">
        <v>0.110441</v>
      </c>
      <c r="N459">
        <v>-4.0652000000000001E-2</v>
      </c>
      <c r="O459" t="s">
        <v>195</v>
      </c>
      <c r="P459">
        <f t="shared" si="122"/>
        <v>11.610384235637794</v>
      </c>
      <c r="Q459">
        <f t="shared" si="121"/>
        <v>0.12415252951181428</v>
      </c>
      <c r="R459">
        <f t="shared" si="121"/>
        <v>-3.9063971433293744E-2</v>
      </c>
    </row>
    <row r="460" spans="2:18" x14ac:dyDescent="0.2">
      <c r="B460" t="s">
        <v>246</v>
      </c>
      <c r="C460" t="s">
        <v>249</v>
      </c>
      <c r="D460">
        <v>3056.73191497062</v>
      </c>
      <c r="E460">
        <v>0.14744099999999999</v>
      </c>
      <c r="F460">
        <v>-0.30396099999999998</v>
      </c>
      <c r="G460" t="s">
        <v>195</v>
      </c>
      <c r="J460" t="s">
        <v>248</v>
      </c>
      <c r="K460" t="s">
        <v>256</v>
      </c>
      <c r="L460">
        <v>109825.321073967</v>
      </c>
      <c r="M460">
        <v>3.0449E-2</v>
      </c>
      <c r="N460">
        <v>-8.7711999999999998E-2</v>
      </c>
      <c r="O460" t="s">
        <v>195</v>
      </c>
      <c r="P460">
        <f t="shared" si="122"/>
        <v>11.606646392344983</v>
      </c>
      <c r="Q460">
        <f t="shared" si="121"/>
        <v>3.1405258722852124E-2</v>
      </c>
      <c r="R460">
        <f t="shared" si="121"/>
        <v>-8.0638992674531493E-2</v>
      </c>
    </row>
    <row r="461" spans="2:18" x14ac:dyDescent="0.2">
      <c r="B461" t="s">
        <v>246</v>
      </c>
      <c r="C461" t="s">
        <v>250</v>
      </c>
      <c r="D461">
        <v>4763.5836299995799</v>
      </c>
      <c r="E461">
        <v>0.17772199999999999</v>
      </c>
      <c r="F461">
        <v>-6.6177E-2</v>
      </c>
      <c r="G461" t="s">
        <v>195</v>
      </c>
      <c r="J461" t="s">
        <v>248</v>
      </c>
      <c r="K461" t="s">
        <v>257</v>
      </c>
      <c r="L461">
        <v>109381.320571658</v>
      </c>
      <c r="M461">
        <v>0.25686300000000001</v>
      </c>
      <c r="N461">
        <v>9.0898000000000007E-2</v>
      </c>
      <c r="O461" t="s">
        <v>195</v>
      </c>
      <c r="P461">
        <f t="shared" si="122"/>
        <v>11.602595410073979</v>
      </c>
      <c r="Q461">
        <f t="shared" si="121"/>
        <v>0.34564689956226108</v>
      </c>
      <c r="R461">
        <f t="shared" si="121"/>
        <v>9.9986580163722014E-2</v>
      </c>
    </row>
    <row r="462" spans="2:18" x14ac:dyDescent="0.2">
      <c r="B462" t="s">
        <v>246</v>
      </c>
      <c r="C462" t="s">
        <v>251</v>
      </c>
      <c r="D462">
        <v>5202.3199632471596</v>
      </c>
      <c r="E462">
        <v>-5.5909999999999996E-3</v>
      </c>
      <c r="F462">
        <v>-0.11983199999999999</v>
      </c>
      <c r="G462" t="s">
        <v>195</v>
      </c>
      <c r="J462" t="s">
        <v>248</v>
      </c>
      <c r="K462" t="s">
        <v>259</v>
      </c>
      <c r="L462">
        <v>108502.10251419</v>
      </c>
      <c r="M462">
        <v>0.1154</v>
      </c>
      <c r="N462">
        <v>2.9019E-2</v>
      </c>
      <c r="O462" t="s">
        <v>195</v>
      </c>
      <c r="P462">
        <f t="shared" si="122"/>
        <v>11.594524829785868</v>
      </c>
      <c r="Q462">
        <f t="shared" si="121"/>
        <v>0.13045444268595974</v>
      </c>
      <c r="R462">
        <f t="shared" si="121"/>
        <v>2.9886269659241529E-2</v>
      </c>
    </row>
    <row r="463" spans="2:18" x14ac:dyDescent="0.2">
      <c r="B463" t="s">
        <v>246</v>
      </c>
      <c r="C463" t="s">
        <v>252</v>
      </c>
      <c r="D463">
        <v>5657.8872381835199</v>
      </c>
      <c r="E463">
        <v>7.1263999999999994E-2</v>
      </c>
      <c r="F463">
        <v>-6.5486000000000003E-2</v>
      </c>
      <c r="G463" t="s">
        <v>195</v>
      </c>
      <c r="J463" t="s">
        <v>248</v>
      </c>
      <c r="K463" t="s">
        <v>260</v>
      </c>
      <c r="L463">
        <v>107621.266323157</v>
      </c>
      <c r="M463">
        <v>5.7154000000000003E-2</v>
      </c>
      <c r="N463">
        <v>-0.29016199999999998</v>
      </c>
      <c r="O463" t="s">
        <v>195</v>
      </c>
      <c r="P463">
        <f t="shared" si="122"/>
        <v>11.586373549589656</v>
      </c>
      <c r="Q463">
        <f t="shared" si="121"/>
        <v>6.0618595189458307E-2</v>
      </c>
      <c r="R463">
        <f t="shared" si="121"/>
        <v>-0.22490353924545908</v>
      </c>
    </row>
    <row r="464" spans="2:18" x14ac:dyDescent="0.2">
      <c r="B464" t="s">
        <v>246</v>
      </c>
      <c r="C464" t="s">
        <v>253</v>
      </c>
      <c r="D464">
        <v>6344.8468854654002</v>
      </c>
      <c r="E464">
        <v>0.27180399999999999</v>
      </c>
      <c r="F464">
        <v>-0.285993</v>
      </c>
      <c r="G464" t="s">
        <v>195</v>
      </c>
      <c r="J464" t="s">
        <v>249</v>
      </c>
      <c r="K464" t="s">
        <v>250</v>
      </c>
      <c r="L464">
        <v>1915.0093994547301</v>
      </c>
      <c r="M464">
        <v>-8.7072999999999998E-2</v>
      </c>
      <c r="N464">
        <v>-0.28168199999999999</v>
      </c>
      <c r="O464" t="s">
        <v>195</v>
      </c>
      <c r="P464">
        <f t="shared" si="122"/>
        <v>7.5574778099341522</v>
      </c>
      <c r="Q464">
        <f t="shared" si="121"/>
        <v>-8.0098576636527627E-2</v>
      </c>
      <c r="R464">
        <f t="shared" si="121"/>
        <v>-0.21977526406706188</v>
      </c>
    </row>
    <row r="465" spans="2:18" x14ac:dyDescent="0.2">
      <c r="B465" t="s">
        <v>246</v>
      </c>
      <c r="C465" t="s">
        <v>254</v>
      </c>
      <c r="D465">
        <v>7257.9767153112298</v>
      </c>
      <c r="E465">
        <v>-1.619E-3</v>
      </c>
      <c r="F465">
        <v>-7.5707999999999998E-2</v>
      </c>
      <c r="G465" t="s">
        <v>195</v>
      </c>
      <c r="J465" t="s">
        <v>249</v>
      </c>
      <c r="K465" t="s">
        <v>251</v>
      </c>
      <c r="L465">
        <v>2411.6428010797899</v>
      </c>
      <c r="M465">
        <v>0.104216</v>
      </c>
      <c r="N465">
        <v>-0.18484800000000001</v>
      </c>
      <c r="O465" t="s">
        <v>195</v>
      </c>
      <c r="P465">
        <f t="shared" si="122"/>
        <v>7.7880634544589968</v>
      </c>
      <c r="Q465">
        <f t="shared" si="121"/>
        <v>0.11634054638171702</v>
      </c>
      <c r="R465">
        <f t="shared" si="121"/>
        <v>-0.15600988481222908</v>
      </c>
    </row>
    <row r="466" spans="2:18" x14ac:dyDescent="0.2">
      <c r="B466" t="s">
        <v>246</v>
      </c>
      <c r="C466" t="s">
        <v>255</v>
      </c>
      <c r="D466">
        <v>107508.788817472</v>
      </c>
      <c r="E466">
        <v>0.239759</v>
      </c>
      <c r="F466">
        <v>4.5052000000000002E-2</v>
      </c>
      <c r="G466" t="s">
        <v>195</v>
      </c>
      <c r="J466" t="s">
        <v>249</v>
      </c>
      <c r="K466" t="s">
        <v>252</v>
      </c>
      <c r="L466">
        <v>2908.8186605562</v>
      </c>
      <c r="M466">
        <v>8.2430000000000003E-3</v>
      </c>
      <c r="N466">
        <v>-0.213254</v>
      </c>
      <c r="O466" t="s">
        <v>195</v>
      </c>
      <c r="P466">
        <f t="shared" si="122"/>
        <v>7.9755023191702969</v>
      </c>
      <c r="Q466">
        <f t="shared" si="121"/>
        <v>8.3115117916989743E-3</v>
      </c>
      <c r="R466">
        <f t="shared" si="121"/>
        <v>-0.17577028388119881</v>
      </c>
    </row>
    <row r="467" spans="2:18" x14ac:dyDescent="0.2">
      <c r="B467" t="s">
        <v>246</v>
      </c>
      <c r="C467" t="s">
        <v>256</v>
      </c>
      <c r="D467">
        <v>107097.83180344899</v>
      </c>
      <c r="E467">
        <v>3.6243999999999998E-2</v>
      </c>
      <c r="F467">
        <v>-2.0004000000000001E-2</v>
      </c>
      <c r="G467" t="s">
        <v>195</v>
      </c>
      <c r="J467" t="s">
        <v>249</v>
      </c>
      <c r="K467" t="s">
        <v>254</v>
      </c>
      <c r="L467">
        <v>4324.5392818194996</v>
      </c>
      <c r="M467">
        <v>0.122034</v>
      </c>
      <c r="N467">
        <v>-0.38788800000000001</v>
      </c>
      <c r="O467" t="s">
        <v>195</v>
      </c>
      <c r="P467">
        <f t="shared" si="122"/>
        <v>8.3720608892570514</v>
      </c>
      <c r="Q467">
        <f t="shared" si="121"/>
        <v>0.13899627092620898</v>
      </c>
      <c r="R467">
        <f t="shared" si="121"/>
        <v>-0.27948076501850294</v>
      </c>
    </row>
    <row r="468" spans="2:18" x14ac:dyDescent="0.2">
      <c r="B468" t="s">
        <v>246</v>
      </c>
      <c r="C468" t="s">
        <v>257</v>
      </c>
      <c r="D468">
        <v>106653.092688397</v>
      </c>
      <c r="E468">
        <v>0.12520999999999999</v>
      </c>
      <c r="F468">
        <v>6.5264000000000003E-2</v>
      </c>
      <c r="G468" t="s">
        <v>195</v>
      </c>
      <c r="J468" t="s">
        <v>249</v>
      </c>
      <c r="K468" t="s">
        <v>255</v>
      </c>
      <c r="L468">
        <v>110563.573119721</v>
      </c>
      <c r="M468">
        <v>0.28844399999999998</v>
      </c>
      <c r="N468">
        <v>-3.1280000000000002E-2</v>
      </c>
      <c r="O468" t="s">
        <v>195</v>
      </c>
      <c r="P468">
        <f t="shared" si="122"/>
        <v>11.613345956855907</v>
      </c>
      <c r="Q468">
        <f t="shared" si="121"/>
        <v>0.40537076491519985</v>
      </c>
      <c r="R468">
        <f t="shared" si="121"/>
        <v>-3.0331238848809249E-2</v>
      </c>
    </row>
    <row r="469" spans="2:18" x14ac:dyDescent="0.2">
      <c r="B469" t="s">
        <v>246</v>
      </c>
      <c r="C469" t="s">
        <v>258</v>
      </c>
      <c r="D469">
        <v>106227.40958905</v>
      </c>
      <c r="E469">
        <v>0.23499</v>
      </c>
      <c r="F469">
        <v>7.4068999999999996E-2</v>
      </c>
      <c r="G469" t="s">
        <v>195</v>
      </c>
      <c r="J469" t="s">
        <v>249</v>
      </c>
      <c r="K469" t="s">
        <v>256</v>
      </c>
      <c r="L469">
        <v>110152.776637722</v>
      </c>
      <c r="M469">
        <v>0.121043</v>
      </c>
      <c r="N469">
        <v>-0.164438</v>
      </c>
      <c r="O469" t="s">
        <v>195</v>
      </c>
      <c r="P469">
        <f t="shared" si="122"/>
        <v>11.609623559699633</v>
      </c>
      <c r="Q469">
        <f t="shared" si="121"/>
        <v>0.13771208375381275</v>
      </c>
      <c r="R469">
        <f t="shared" si="121"/>
        <v>-0.14121662123702591</v>
      </c>
    </row>
    <row r="470" spans="2:18" x14ac:dyDescent="0.2">
      <c r="B470" t="s">
        <v>246</v>
      </c>
      <c r="C470" t="s">
        <v>259</v>
      </c>
      <c r="D470">
        <v>105773.41613089701</v>
      </c>
      <c r="E470">
        <v>0.112551</v>
      </c>
      <c r="F470">
        <v>-1.8501E-2</v>
      </c>
      <c r="G470" t="s">
        <v>195</v>
      </c>
      <c r="J470" t="s">
        <v>249</v>
      </c>
      <c r="K470" t="s">
        <v>257</v>
      </c>
      <c r="L470">
        <v>109707.654874215</v>
      </c>
      <c r="M470">
        <v>0.28373599999999999</v>
      </c>
      <c r="N470">
        <v>-0.18957199999999999</v>
      </c>
      <c r="O470" t="s">
        <v>195</v>
      </c>
      <c r="P470">
        <f t="shared" si="122"/>
        <v>11.605574423903692</v>
      </c>
      <c r="Q470">
        <f t="shared" si="121"/>
        <v>0.39613326929735404</v>
      </c>
      <c r="R470">
        <f t="shared" si="121"/>
        <v>-0.15936151826034908</v>
      </c>
    </row>
    <row r="471" spans="2:18" x14ac:dyDescent="0.2">
      <c r="B471" t="s">
        <v>246</v>
      </c>
      <c r="C471" t="s">
        <v>260</v>
      </c>
      <c r="D471">
        <v>104892.681465391</v>
      </c>
      <c r="E471">
        <v>0.118855</v>
      </c>
      <c r="F471">
        <v>-3.1535000000000001E-2</v>
      </c>
      <c r="G471" t="s">
        <v>195</v>
      </c>
      <c r="J471" t="s">
        <v>249</v>
      </c>
      <c r="K471" t="s">
        <v>259</v>
      </c>
      <c r="L471">
        <v>108827.712987087</v>
      </c>
      <c r="M471">
        <v>0.16781199999999999</v>
      </c>
      <c r="N471">
        <v>-0.133518</v>
      </c>
      <c r="O471" t="s">
        <v>195</v>
      </c>
      <c r="P471">
        <f t="shared" si="122"/>
        <v>11.597521295924476</v>
      </c>
      <c r="Q471">
        <f t="shared" si="121"/>
        <v>0.20165154989016904</v>
      </c>
      <c r="R471">
        <f t="shared" si="121"/>
        <v>-0.11779080702732554</v>
      </c>
    </row>
    <row r="472" spans="2:18" x14ac:dyDescent="0.2">
      <c r="B472" t="s">
        <v>247</v>
      </c>
      <c r="C472" t="s">
        <v>248</v>
      </c>
      <c r="D472">
        <v>2055.8409471552</v>
      </c>
      <c r="E472">
        <v>0.12565699999999999</v>
      </c>
      <c r="F472">
        <v>6.7810999999999996E-2</v>
      </c>
      <c r="G472" t="s">
        <v>195</v>
      </c>
      <c r="J472" t="s">
        <v>249</v>
      </c>
      <c r="K472" t="s">
        <v>260</v>
      </c>
      <c r="L472">
        <v>107947.04092748401</v>
      </c>
      <c r="M472">
        <v>0.138929</v>
      </c>
      <c r="N472">
        <v>-0.35945700000000003</v>
      </c>
      <c r="O472" t="s">
        <v>195</v>
      </c>
      <c r="P472">
        <f t="shared" si="122"/>
        <v>11.589396024057145</v>
      </c>
      <c r="Q472">
        <f t="shared" si="121"/>
        <v>0.16134441875292513</v>
      </c>
      <c r="R472">
        <f t="shared" si="121"/>
        <v>-0.26441218810157296</v>
      </c>
    </row>
    <row r="473" spans="2:18" x14ac:dyDescent="0.2">
      <c r="B473" t="s">
        <v>247</v>
      </c>
      <c r="C473" t="s">
        <v>249</v>
      </c>
      <c r="D473">
        <v>2447.0034736387202</v>
      </c>
      <c r="E473">
        <v>0.24185899999999999</v>
      </c>
      <c r="F473">
        <v>2.5172E-2</v>
      </c>
      <c r="G473" t="s">
        <v>195</v>
      </c>
      <c r="J473" t="s">
        <v>250</v>
      </c>
      <c r="K473" t="s">
        <v>251</v>
      </c>
      <c r="L473">
        <v>501.91035056073503</v>
      </c>
      <c r="M473">
        <v>0.15331800000000001</v>
      </c>
      <c r="N473">
        <v>-1.9042E-2</v>
      </c>
      <c r="O473" t="s">
        <v>195</v>
      </c>
      <c r="P473">
        <f t="shared" si="122"/>
        <v>6.2184215192032433</v>
      </c>
      <c r="Q473">
        <f t="shared" si="121"/>
        <v>0.18108097254931607</v>
      </c>
      <c r="R473">
        <f t="shared" si="121"/>
        <v>-1.8686177802288817E-2</v>
      </c>
    </row>
    <row r="474" spans="2:18" x14ac:dyDescent="0.2">
      <c r="B474" t="s">
        <v>247</v>
      </c>
      <c r="C474" t="s">
        <v>250</v>
      </c>
      <c r="D474">
        <v>4293.5706585544804</v>
      </c>
      <c r="E474">
        <v>0.19039500000000001</v>
      </c>
      <c r="F474">
        <v>4.3070000000000001E-3</v>
      </c>
      <c r="G474" t="s">
        <v>195</v>
      </c>
      <c r="J474" t="s">
        <v>250</v>
      </c>
      <c r="K474" t="s">
        <v>252</v>
      </c>
      <c r="L474">
        <v>1000.27446233521</v>
      </c>
      <c r="M474">
        <v>0.20405499999999999</v>
      </c>
      <c r="N474">
        <v>6.5495999999999999E-2</v>
      </c>
      <c r="O474" t="s">
        <v>195</v>
      </c>
      <c r="P474">
        <f t="shared" si="122"/>
        <v>6.9080297036594507</v>
      </c>
      <c r="Q474">
        <f t="shared" si="121"/>
        <v>0.25636821639686158</v>
      </c>
      <c r="R474">
        <f t="shared" si="121"/>
        <v>7.0086377372381492E-2</v>
      </c>
    </row>
    <row r="475" spans="2:18" x14ac:dyDescent="0.2">
      <c r="B475" t="s">
        <v>247</v>
      </c>
      <c r="C475" t="s">
        <v>251</v>
      </c>
      <c r="D475">
        <v>4765.9862567993196</v>
      </c>
      <c r="E475">
        <v>-4.2167999999999997E-2</v>
      </c>
      <c r="F475">
        <v>-0.10781499999999999</v>
      </c>
      <c r="G475" t="s">
        <v>195</v>
      </c>
      <c r="J475" t="s">
        <v>250</v>
      </c>
      <c r="K475" t="s">
        <v>253</v>
      </c>
      <c r="L475">
        <v>1596.63552509644</v>
      </c>
      <c r="M475">
        <v>0.194498</v>
      </c>
      <c r="N475">
        <v>-0.144646</v>
      </c>
      <c r="O475" t="s">
        <v>195</v>
      </c>
      <c r="P475">
        <f t="shared" si="122"/>
        <v>7.375653897431679</v>
      </c>
      <c r="Q475">
        <f t="shared" si="121"/>
        <v>0.24146184615308219</v>
      </c>
      <c r="R475">
        <f t="shared" si="121"/>
        <v>-0.12636745334365385</v>
      </c>
    </row>
    <row r="476" spans="2:18" x14ac:dyDescent="0.2">
      <c r="B476" t="s">
        <v>247</v>
      </c>
      <c r="C476" t="s">
        <v>252</v>
      </c>
      <c r="D476">
        <v>5246.90384893796</v>
      </c>
      <c r="E476">
        <v>9.2732999999999996E-2</v>
      </c>
      <c r="F476">
        <v>-9.6309000000000006E-2</v>
      </c>
      <c r="G476" t="s">
        <v>195</v>
      </c>
      <c r="J476" t="s">
        <v>250</v>
      </c>
      <c r="K476" t="s">
        <v>254</v>
      </c>
      <c r="L476">
        <v>2495.07695272109</v>
      </c>
      <c r="M476">
        <v>0.25217299999999998</v>
      </c>
      <c r="N476">
        <v>-4.1019999999999997E-3</v>
      </c>
      <c r="O476" t="s">
        <v>195</v>
      </c>
      <c r="P476">
        <f t="shared" si="122"/>
        <v>7.8220748504839746</v>
      </c>
      <c r="Q476">
        <f t="shared" si="121"/>
        <v>0.33720766968831023</v>
      </c>
      <c r="R476">
        <f t="shared" si="121"/>
        <v>-4.0852423359379816E-3</v>
      </c>
    </row>
    <row r="477" spans="2:18" x14ac:dyDescent="0.2">
      <c r="B477" t="s">
        <v>247</v>
      </c>
      <c r="C477" t="s">
        <v>253</v>
      </c>
      <c r="D477">
        <v>5890.1689279680204</v>
      </c>
      <c r="E477">
        <v>0.32226500000000002</v>
      </c>
      <c r="F477">
        <v>1.4376E-2</v>
      </c>
      <c r="G477" t="s">
        <v>195</v>
      </c>
      <c r="J477" t="s">
        <v>250</v>
      </c>
      <c r="K477" t="s">
        <v>255</v>
      </c>
      <c r="L477">
        <v>112113.935904507</v>
      </c>
      <c r="M477">
        <v>0.20293800000000001</v>
      </c>
      <c r="N477">
        <v>2.3E-3</v>
      </c>
      <c r="O477" t="s">
        <v>195</v>
      </c>
      <c r="P477">
        <f t="shared" si="122"/>
        <v>11.627270918055308</v>
      </c>
      <c r="Q477">
        <f t="shared" si="121"/>
        <v>0.25460754621346898</v>
      </c>
      <c r="R477">
        <f t="shared" si="121"/>
        <v>2.3053021950486118E-3</v>
      </c>
    </row>
    <row r="478" spans="2:18" x14ac:dyDescent="0.2">
      <c r="B478" t="s">
        <v>247</v>
      </c>
      <c r="C478" t="s">
        <v>254</v>
      </c>
      <c r="D478">
        <v>6757.95664383843</v>
      </c>
      <c r="E478">
        <v>7.8939999999999996E-2</v>
      </c>
      <c r="F478">
        <v>1.2271000000000001E-2</v>
      </c>
      <c r="G478" t="s">
        <v>195</v>
      </c>
      <c r="J478" t="s">
        <v>250</v>
      </c>
      <c r="K478" t="s">
        <v>256</v>
      </c>
      <c r="L478">
        <v>111704.815169266</v>
      </c>
      <c r="M478">
        <v>0.13184299999999999</v>
      </c>
      <c r="N478">
        <v>-1.8259999999999998E-2</v>
      </c>
      <c r="O478" t="s">
        <v>195</v>
      </c>
      <c r="P478">
        <f t="shared" si="122"/>
        <v>11.623615092178891</v>
      </c>
      <c r="Q478">
        <f t="shared" si="121"/>
        <v>0.15186538840324962</v>
      </c>
      <c r="R478">
        <f t="shared" si="121"/>
        <v>-1.7932551607644412E-2</v>
      </c>
    </row>
    <row r="479" spans="2:18" x14ac:dyDescent="0.2">
      <c r="B479" t="s">
        <v>247</v>
      </c>
      <c r="C479" t="s">
        <v>255</v>
      </c>
      <c r="D479">
        <v>108210.529640141</v>
      </c>
      <c r="E479">
        <v>3.0761E-2</v>
      </c>
      <c r="F479">
        <v>-8.2106999999999999E-2</v>
      </c>
      <c r="G479" t="s">
        <v>195</v>
      </c>
      <c r="J479" t="s">
        <v>250</v>
      </c>
      <c r="K479" t="s">
        <v>257</v>
      </c>
      <c r="L479">
        <v>111255.882959059</v>
      </c>
      <c r="M479">
        <v>0.28377200000000002</v>
      </c>
      <c r="N479">
        <v>5.8559E-2</v>
      </c>
      <c r="O479" t="s">
        <v>195</v>
      </c>
      <c r="P479">
        <f t="shared" si="122"/>
        <v>11.619588079161229</v>
      </c>
      <c r="Q479">
        <f t="shared" si="121"/>
        <v>0.39620344359617332</v>
      </c>
      <c r="R479">
        <f t="shared" si="121"/>
        <v>6.2201455003553063E-2</v>
      </c>
    </row>
    <row r="480" spans="2:18" x14ac:dyDescent="0.2">
      <c r="B480" t="s">
        <v>247</v>
      </c>
      <c r="C480" t="s">
        <v>256</v>
      </c>
      <c r="D480">
        <v>107798.736156784</v>
      </c>
      <c r="E480">
        <v>-7.0470000000000003E-3</v>
      </c>
      <c r="F480">
        <v>-4.913E-2</v>
      </c>
      <c r="G480" t="s">
        <v>195</v>
      </c>
      <c r="J480" t="s">
        <v>250</v>
      </c>
      <c r="K480" t="s">
        <v>258</v>
      </c>
      <c r="L480">
        <v>110827.952290927</v>
      </c>
      <c r="M480">
        <v>0.28079799999999999</v>
      </c>
      <c r="N480">
        <v>-5.4350000000000002E-2</v>
      </c>
      <c r="O480" t="s">
        <v>195</v>
      </c>
      <c r="P480">
        <f t="shared" si="122"/>
        <v>11.615734298472757</v>
      </c>
      <c r="Q480">
        <f t="shared" ref="Q480:R526" si="123">IF(M480="NA","",M480/(1-M480))</f>
        <v>0.39042994874875209</v>
      </c>
      <c r="R480">
        <f t="shared" si="123"/>
        <v>-5.1548347322995215E-2</v>
      </c>
    </row>
    <row r="481" spans="2:18" x14ac:dyDescent="0.2">
      <c r="B481" t="s">
        <v>247</v>
      </c>
      <c r="C481" t="s">
        <v>257</v>
      </c>
      <c r="D481">
        <v>107355.955680157</v>
      </c>
      <c r="E481">
        <v>0.125945</v>
      </c>
      <c r="F481">
        <v>1.7138E-2</v>
      </c>
      <c r="G481" t="s">
        <v>195</v>
      </c>
      <c r="J481" t="s">
        <v>250</v>
      </c>
      <c r="K481" t="s">
        <v>259</v>
      </c>
      <c r="L481">
        <v>110373.51956425</v>
      </c>
      <c r="M481">
        <v>0.169294</v>
      </c>
      <c r="N481">
        <v>3.0360000000000001E-3</v>
      </c>
      <c r="O481" t="s">
        <v>195</v>
      </c>
      <c r="P481">
        <f t="shared" si="122"/>
        <v>11.611625525034881</v>
      </c>
      <c r="Q481">
        <f t="shared" si="123"/>
        <v>0.2037953259035086</v>
      </c>
      <c r="R481">
        <f t="shared" si="123"/>
        <v>3.0452453649279215E-3</v>
      </c>
    </row>
    <row r="482" spans="2:18" x14ac:dyDescent="0.2">
      <c r="B482" t="s">
        <v>247</v>
      </c>
      <c r="C482" t="s">
        <v>258</v>
      </c>
      <c r="D482">
        <v>106931.31681598201</v>
      </c>
      <c r="E482">
        <v>0.18817800000000001</v>
      </c>
      <c r="F482">
        <v>-5.5263E-2</v>
      </c>
      <c r="G482" t="s">
        <v>195</v>
      </c>
      <c r="J482" t="s">
        <v>250</v>
      </c>
      <c r="K482" t="s">
        <v>260</v>
      </c>
      <c r="L482">
        <v>109493.471193491</v>
      </c>
      <c r="M482">
        <v>0.21890499999999999</v>
      </c>
      <c r="N482">
        <v>-3.6177000000000001E-2</v>
      </c>
      <c r="O482" t="s">
        <v>195</v>
      </c>
      <c r="P482">
        <f t="shared" si="122"/>
        <v>11.603620202657387</v>
      </c>
      <c r="Q482">
        <f t="shared" si="123"/>
        <v>0.280254002394075</v>
      </c>
      <c r="R482">
        <f t="shared" si="123"/>
        <v>-3.4913919147018323E-2</v>
      </c>
    </row>
    <row r="483" spans="2:18" x14ac:dyDescent="0.2">
      <c r="B483" t="s">
        <v>247</v>
      </c>
      <c r="C483" t="s">
        <v>259</v>
      </c>
      <c r="D483">
        <v>106477.542345792</v>
      </c>
      <c r="E483">
        <v>-3.5596999999999997E-2</v>
      </c>
      <c r="F483">
        <v>-9.7326999999999997E-2</v>
      </c>
      <c r="G483" t="s">
        <v>195</v>
      </c>
      <c r="J483" t="s">
        <v>251</v>
      </c>
      <c r="K483" t="s">
        <v>252</v>
      </c>
      <c r="L483">
        <v>498.62310415783901</v>
      </c>
      <c r="M483">
        <v>4.6778E-2</v>
      </c>
      <c r="N483">
        <v>-9.3553999999999998E-2</v>
      </c>
      <c r="O483" t="s">
        <v>195</v>
      </c>
      <c r="P483">
        <f t="shared" si="122"/>
        <v>6.2118505080781352</v>
      </c>
      <c r="Q483">
        <f t="shared" si="123"/>
        <v>4.9073563136394251E-2</v>
      </c>
      <c r="R483">
        <f t="shared" si="123"/>
        <v>-8.5550416348895444E-2</v>
      </c>
    </row>
    <row r="484" spans="2:18" x14ac:dyDescent="0.2">
      <c r="B484" t="s">
        <v>247</v>
      </c>
      <c r="C484" t="s">
        <v>260</v>
      </c>
      <c r="D484">
        <v>105596.53428498399</v>
      </c>
      <c r="E484">
        <v>0.166884</v>
      </c>
      <c r="F484">
        <v>1.6171000000000001E-2</v>
      </c>
      <c r="G484" t="s">
        <v>195</v>
      </c>
      <c r="J484" t="s">
        <v>251</v>
      </c>
      <c r="K484" t="s">
        <v>253</v>
      </c>
      <c r="L484">
        <v>1143.6367430263799</v>
      </c>
      <c r="M484">
        <v>0.175596</v>
      </c>
      <c r="N484">
        <v>-0.118424</v>
      </c>
      <c r="O484" t="s">
        <v>195</v>
      </c>
      <c r="P484">
        <f t="shared" si="122"/>
        <v>7.0419685891960837</v>
      </c>
      <c r="Q484">
        <f t="shared" si="123"/>
        <v>0.21299751092910757</v>
      </c>
      <c r="R484">
        <f t="shared" si="123"/>
        <v>-0.10588470919794281</v>
      </c>
    </row>
    <row r="485" spans="2:18" x14ac:dyDescent="0.2">
      <c r="B485" t="s">
        <v>248</v>
      </c>
      <c r="C485" t="s">
        <v>249</v>
      </c>
      <c r="D485">
        <v>461.34152208531998</v>
      </c>
      <c r="E485" t="s">
        <v>195</v>
      </c>
      <c r="F485" t="s">
        <v>195</v>
      </c>
      <c r="G485" t="s">
        <v>195</v>
      </c>
      <c r="J485" t="s">
        <v>251</v>
      </c>
      <c r="K485" t="s">
        <v>254</v>
      </c>
      <c r="L485">
        <v>2087.27405962896</v>
      </c>
      <c r="M485">
        <v>5.6449999999999998E-3</v>
      </c>
      <c r="N485">
        <v>-5.5338999999999999E-2</v>
      </c>
      <c r="O485" t="s">
        <v>195</v>
      </c>
      <c r="P485">
        <f t="shared" si="122"/>
        <v>7.6436142159589071</v>
      </c>
      <c r="Q485">
        <f t="shared" si="123"/>
        <v>5.6770469299193948E-3</v>
      </c>
      <c r="R485">
        <f t="shared" si="123"/>
        <v>-5.2437178953871691E-2</v>
      </c>
    </row>
    <row r="486" spans="2:18" x14ac:dyDescent="0.2">
      <c r="B486" t="s">
        <v>248</v>
      </c>
      <c r="C486" t="s">
        <v>250</v>
      </c>
      <c r="D486">
        <v>2372.21773874153</v>
      </c>
      <c r="E486">
        <v>0.124663</v>
      </c>
      <c r="F486">
        <v>-9.6020999999999995E-2</v>
      </c>
      <c r="G486" t="s">
        <v>195</v>
      </c>
      <c r="J486" t="s">
        <v>251</v>
      </c>
      <c r="K486" t="s">
        <v>255</v>
      </c>
      <c r="L486">
        <v>112469.42806825299</v>
      </c>
      <c r="M486">
        <v>2.6709E-2</v>
      </c>
      <c r="N486">
        <v>-0.106043</v>
      </c>
      <c r="O486" t="s">
        <v>195</v>
      </c>
      <c r="P486">
        <f t="shared" si="122"/>
        <v>11.630436713191335</v>
      </c>
      <c r="Q486">
        <f t="shared" si="123"/>
        <v>2.7441946961391815E-2</v>
      </c>
      <c r="R486">
        <f t="shared" si="123"/>
        <v>-9.5876019286772751E-2</v>
      </c>
    </row>
    <row r="487" spans="2:18" x14ac:dyDescent="0.2">
      <c r="B487" t="s">
        <v>248</v>
      </c>
      <c r="C487" t="s">
        <v>251</v>
      </c>
      <c r="D487">
        <v>2870.4071139822599</v>
      </c>
      <c r="E487">
        <v>0.13375200000000001</v>
      </c>
      <c r="F487">
        <v>-3.9309999999999998E-2</v>
      </c>
      <c r="G487" t="s">
        <v>195</v>
      </c>
      <c r="J487" t="s">
        <v>251</v>
      </c>
      <c r="K487" t="s">
        <v>256</v>
      </c>
      <c r="L487">
        <v>112060.839734494</v>
      </c>
      <c r="M487">
        <v>-2.7612000000000001E-2</v>
      </c>
      <c r="N487">
        <v>-7.4957999999999997E-2</v>
      </c>
      <c r="O487" t="s">
        <v>195</v>
      </c>
      <c r="P487">
        <f t="shared" si="122"/>
        <v>11.626797214706173</v>
      </c>
      <c r="Q487">
        <f t="shared" si="123"/>
        <v>-2.6870063798398618E-2</v>
      </c>
      <c r="R487">
        <f t="shared" si="123"/>
        <v>-6.9731096470745824E-2</v>
      </c>
    </row>
    <row r="488" spans="2:18" x14ac:dyDescent="0.2">
      <c r="B488" t="s">
        <v>248</v>
      </c>
      <c r="C488" t="s">
        <v>252</v>
      </c>
      <c r="D488">
        <v>3368.1273728883798</v>
      </c>
      <c r="E488">
        <v>3.1441999999999998E-2</v>
      </c>
      <c r="F488">
        <v>-0.19758500000000001</v>
      </c>
      <c r="G488" t="s">
        <v>195</v>
      </c>
      <c r="J488" t="s">
        <v>251</v>
      </c>
      <c r="K488" t="s">
        <v>257</v>
      </c>
      <c r="L488">
        <v>111610.72638864</v>
      </c>
      <c r="M488">
        <v>5.9704E-2</v>
      </c>
      <c r="N488">
        <v>-2.3814999999999999E-2</v>
      </c>
      <c r="O488" t="s">
        <v>195</v>
      </c>
      <c r="P488">
        <f t="shared" si="122"/>
        <v>11.622772438904185</v>
      </c>
      <c r="Q488">
        <f t="shared" si="123"/>
        <v>6.3494899478462097E-2</v>
      </c>
      <c r="R488">
        <f t="shared" si="123"/>
        <v>-2.3261038371190108E-2</v>
      </c>
    </row>
    <row r="489" spans="2:18" x14ac:dyDescent="0.2">
      <c r="B489" t="s">
        <v>248</v>
      </c>
      <c r="C489" t="s">
        <v>253</v>
      </c>
      <c r="D489">
        <v>3941.9355651760702</v>
      </c>
      <c r="E489" t="s">
        <v>195</v>
      </c>
      <c r="F489" t="s">
        <v>195</v>
      </c>
      <c r="G489" t="s">
        <v>195</v>
      </c>
      <c r="J489" t="s">
        <v>251</v>
      </c>
      <c r="K489" t="s">
        <v>258</v>
      </c>
      <c r="L489">
        <v>111182.171776773</v>
      </c>
      <c r="M489">
        <v>5.7920000000000003E-3</v>
      </c>
      <c r="N489">
        <v>-0.14096800000000001</v>
      </c>
      <c r="O489" t="s">
        <v>195</v>
      </c>
      <c r="P489">
        <f t="shared" si="122"/>
        <v>11.618925322196628</v>
      </c>
      <c r="Q489">
        <f t="shared" si="123"/>
        <v>5.8257427017284116E-3</v>
      </c>
      <c r="R489">
        <f t="shared" si="123"/>
        <v>-0.12355123018349333</v>
      </c>
    </row>
    <row r="490" spans="2:18" x14ac:dyDescent="0.2">
      <c r="B490" t="s">
        <v>248</v>
      </c>
      <c r="C490" t="s">
        <v>254</v>
      </c>
      <c r="D490">
        <v>4756.86157040542</v>
      </c>
      <c r="E490">
        <v>0.12690399999999999</v>
      </c>
      <c r="F490">
        <v>-6.4791000000000001E-2</v>
      </c>
      <c r="G490" t="s">
        <v>195</v>
      </c>
      <c r="J490" t="s">
        <v>251</v>
      </c>
      <c r="K490" t="s">
        <v>259</v>
      </c>
      <c r="L490">
        <v>110727.62622308799</v>
      </c>
      <c r="M490">
        <v>5.0400000000000002E-3</v>
      </c>
      <c r="N490">
        <v>-9.8288E-2</v>
      </c>
      <c r="O490" t="s">
        <v>195</v>
      </c>
      <c r="P490">
        <f t="shared" si="122"/>
        <v>11.614828646939456</v>
      </c>
      <c r="Q490">
        <f t="shared" si="123"/>
        <v>5.0655302725737721E-3</v>
      </c>
      <c r="R490">
        <f t="shared" si="123"/>
        <v>-8.9492009381874335E-2</v>
      </c>
    </row>
    <row r="491" spans="2:18" x14ac:dyDescent="0.2">
      <c r="B491" t="s">
        <v>248</v>
      </c>
      <c r="C491" t="s">
        <v>255</v>
      </c>
      <c r="D491">
        <v>110236.599081248</v>
      </c>
      <c r="E491">
        <v>0.110441</v>
      </c>
      <c r="F491">
        <v>-4.0652000000000001E-2</v>
      </c>
      <c r="G491" t="s">
        <v>195</v>
      </c>
      <c r="J491" t="s">
        <v>251</v>
      </c>
      <c r="K491" t="s">
        <v>260</v>
      </c>
      <c r="L491">
        <v>109847.791730193</v>
      </c>
      <c r="M491">
        <v>9.2785999999999993E-2</v>
      </c>
      <c r="N491">
        <v>1.0293E-2</v>
      </c>
      <c r="O491" t="s">
        <v>195</v>
      </c>
      <c r="P491">
        <f t="shared" si="122"/>
        <v>11.606850975018006</v>
      </c>
      <c r="Q491">
        <f t="shared" si="123"/>
        <v>0.10227575853106323</v>
      </c>
      <c r="R491">
        <f t="shared" si="123"/>
        <v>1.0400047690882252E-2</v>
      </c>
    </row>
    <row r="492" spans="2:18" x14ac:dyDescent="0.2">
      <c r="B492" t="s">
        <v>248</v>
      </c>
      <c r="C492" t="s">
        <v>256</v>
      </c>
      <c r="D492">
        <v>109825.321073967</v>
      </c>
      <c r="E492">
        <v>3.0449E-2</v>
      </c>
      <c r="F492">
        <v>-8.7711999999999998E-2</v>
      </c>
      <c r="G492" t="s">
        <v>195</v>
      </c>
      <c r="J492" t="s">
        <v>252</v>
      </c>
      <c r="K492" t="s">
        <v>253</v>
      </c>
      <c r="L492">
        <v>740.46606944545397</v>
      </c>
      <c r="M492">
        <v>0.40959800000000002</v>
      </c>
      <c r="N492">
        <v>-8.1861000000000003E-2</v>
      </c>
      <c r="O492" t="s">
        <v>195</v>
      </c>
      <c r="P492">
        <f t="shared" si="122"/>
        <v>6.6072798115175253</v>
      </c>
      <c r="Q492">
        <f t="shared" si="123"/>
        <v>0.693761199995935</v>
      </c>
      <c r="R492">
        <f t="shared" si="123"/>
        <v>-7.5666837052079702E-2</v>
      </c>
    </row>
    <row r="493" spans="2:18" x14ac:dyDescent="0.2">
      <c r="B493" t="s">
        <v>248</v>
      </c>
      <c r="C493" t="s">
        <v>257</v>
      </c>
      <c r="D493">
        <v>109381.320571658</v>
      </c>
      <c r="E493">
        <v>0.25686300000000001</v>
      </c>
      <c r="F493">
        <v>9.0898000000000007E-2</v>
      </c>
      <c r="G493" t="s">
        <v>195</v>
      </c>
      <c r="J493" t="s">
        <v>252</v>
      </c>
      <c r="K493" t="s">
        <v>254</v>
      </c>
      <c r="L493">
        <v>1714.8113598877201</v>
      </c>
      <c r="M493">
        <v>6.3798999999999995E-2</v>
      </c>
      <c r="N493">
        <v>-4.7255999999999999E-2</v>
      </c>
      <c r="O493" t="s">
        <v>195</v>
      </c>
      <c r="P493">
        <f t="shared" si="122"/>
        <v>7.4470583593156654</v>
      </c>
      <c r="Q493">
        <f t="shared" si="123"/>
        <v>6.814669072133013E-2</v>
      </c>
      <c r="R493">
        <f t="shared" si="123"/>
        <v>-4.5123637391430556E-2</v>
      </c>
    </row>
    <row r="494" spans="2:18" x14ac:dyDescent="0.2">
      <c r="B494" t="s">
        <v>248</v>
      </c>
      <c r="C494" t="s">
        <v>258</v>
      </c>
      <c r="D494">
        <v>108956.018328498</v>
      </c>
      <c r="E494" t="s">
        <v>195</v>
      </c>
      <c r="F494" t="s">
        <v>195</v>
      </c>
      <c r="G494" t="s">
        <v>195</v>
      </c>
      <c r="J494" t="s">
        <v>252</v>
      </c>
      <c r="K494" t="s">
        <v>255</v>
      </c>
      <c r="L494">
        <v>112839.26499671899</v>
      </c>
      <c r="M494">
        <v>0.18443100000000001</v>
      </c>
      <c r="N494">
        <v>-2.9784999999999999E-2</v>
      </c>
      <c r="O494" t="s">
        <v>195</v>
      </c>
      <c r="P494">
        <f t="shared" si="122"/>
        <v>11.633719651418</v>
      </c>
      <c r="Q494">
        <f t="shared" si="123"/>
        <v>0.22613782524838488</v>
      </c>
      <c r="R494">
        <f t="shared" si="123"/>
        <v>-2.892351316051409E-2</v>
      </c>
    </row>
    <row r="495" spans="2:18" x14ac:dyDescent="0.2">
      <c r="B495" t="s">
        <v>248</v>
      </c>
      <c r="C495" t="s">
        <v>259</v>
      </c>
      <c r="D495">
        <v>108502.10251419</v>
      </c>
      <c r="E495">
        <v>0.1154</v>
      </c>
      <c r="F495">
        <v>2.9019E-2</v>
      </c>
      <c r="G495" t="s">
        <v>195</v>
      </c>
      <c r="J495" t="s">
        <v>252</v>
      </c>
      <c r="K495" t="s">
        <v>256</v>
      </c>
      <c r="L495">
        <v>112431.181248797</v>
      </c>
      <c r="M495">
        <v>9.4701999999999995E-2</v>
      </c>
      <c r="N495">
        <v>1.0489999999999999E-2</v>
      </c>
      <c r="O495" t="s">
        <v>195</v>
      </c>
      <c r="P495">
        <f t="shared" si="122"/>
        <v>11.630096591215313</v>
      </c>
      <c r="Q495">
        <f t="shared" si="123"/>
        <v>0.10460864820202849</v>
      </c>
      <c r="R495">
        <f t="shared" si="123"/>
        <v>1.0601206657840749E-2</v>
      </c>
    </row>
    <row r="496" spans="2:18" x14ac:dyDescent="0.2">
      <c r="B496" t="s">
        <v>248</v>
      </c>
      <c r="C496" t="s">
        <v>260</v>
      </c>
      <c r="D496">
        <v>107621.266323157</v>
      </c>
      <c r="E496">
        <v>5.7154000000000003E-2</v>
      </c>
      <c r="F496">
        <v>-0.29016199999999998</v>
      </c>
      <c r="G496" t="s">
        <v>195</v>
      </c>
      <c r="J496" t="s">
        <v>252</v>
      </c>
      <c r="K496" t="s">
        <v>257</v>
      </c>
      <c r="L496">
        <v>111979.960796563</v>
      </c>
      <c r="M496">
        <v>0.15159600000000001</v>
      </c>
      <c r="N496">
        <v>-1.8248E-2</v>
      </c>
      <c r="O496" t="s">
        <v>195</v>
      </c>
      <c r="P496">
        <f t="shared" si="122"/>
        <v>11.626075212809619</v>
      </c>
      <c r="Q496">
        <f t="shared" si="123"/>
        <v>0.17868374029353942</v>
      </c>
      <c r="R496">
        <f t="shared" si="123"/>
        <v>-1.7920977993573273E-2</v>
      </c>
    </row>
    <row r="497" spans="2:18" x14ac:dyDescent="0.2">
      <c r="B497" t="s">
        <v>249</v>
      </c>
      <c r="C497" t="s">
        <v>250</v>
      </c>
      <c r="D497">
        <v>1915.0093994547301</v>
      </c>
      <c r="E497">
        <v>-8.7072999999999998E-2</v>
      </c>
      <c r="F497">
        <v>-0.28168199999999999</v>
      </c>
      <c r="G497" t="s">
        <v>195</v>
      </c>
      <c r="J497" t="s">
        <v>252</v>
      </c>
      <c r="K497" t="s">
        <v>258</v>
      </c>
      <c r="L497">
        <v>111550.82301803</v>
      </c>
      <c r="M497">
        <v>-3.6448000000000001E-2</v>
      </c>
      <c r="N497">
        <v>-0.31923099999999999</v>
      </c>
      <c r="O497" t="s">
        <v>195</v>
      </c>
      <c r="P497">
        <f t="shared" si="122"/>
        <v>11.622235577852555</v>
      </c>
      <c r="Q497">
        <f t="shared" si="123"/>
        <v>-3.5166260150050942E-2</v>
      </c>
      <c r="R497">
        <f t="shared" si="123"/>
        <v>-0.24198263988641866</v>
      </c>
    </row>
    <row r="498" spans="2:18" x14ac:dyDescent="0.2">
      <c r="B498" t="s">
        <v>249</v>
      </c>
      <c r="C498" t="s">
        <v>251</v>
      </c>
      <c r="D498">
        <v>2411.6428010797899</v>
      </c>
      <c r="E498">
        <v>0.104216</v>
      </c>
      <c r="F498">
        <v>-0.18484800000000001</v>
      </c>
      <c r="G498" t="s">
        <v>195</v>
      </c>
      <c r="J498" t="s">
        <v>252</v>
      </c>
      <c r="K498" t="s">
        <v>259</v>
      </c>
      <c r="L498">
        <v>111096.17555973701</v>
      </c>
      <c r="M498">
        <v>0.14982100000000001</v>
      </c>
      <c r="N498">
        <v>-4.9374000000000001E-2</v>
      </c>
      <c r="O498" t="s">
        <v>195</v>
      </c>
      <c r="P498">
        <f t="shared" si="122"/>
        <v>11.618151551630515</v>
      </c>
      <c r="Q498">
        <f t="shared" si="123"/>
        <v>0.1762228895326749</v>
      </c>
      <c r="R498">
        <f t="shared" si="123"/>
        <v>-4.7050908446368979E-2</v>
      </c>
    </row>
    <row r="499" spans="2:18" x14ac:dyDescent="0.2">
      <c r="B499" t="s">
        <v>249</v>
      </c>
      <c r="C499" t="s">
        <v>252</v>
      </c>
      <c r="D499">
        <v>2908.8186605562</v>
      </c>
      <c r="E499">
        <v>8.2430000000000003E-3</v>
      </c>
      <c r="F499">
        <v>-0.213254</v>
      </c>
      <c r="G499" t="s">
        <v>195</v>
      </c>
      <c r="J499" t="s">
        <v>252</v>
      </c>
      <c r="K499" t="s">
        <v>260</v>
      </c>
      <c r="L499">
        <v>110216.55072174899</v>
      </c>
      <c r="M499">
        <v>2.92E-2</v>
      </c>
      <c r="N499">
        <v>-9.7430000000000003E-2</v>
      </c>
      <c r="O499" t="s">
        <v>195</v>
      </c>
      <c r="P499">
        <f t="shared" si="122"/>
        <v>11.610202352461506</v>
      </c>
      <c r="Q499">
        <f t="shared" si="123"/>
        <v>3.0078285949732182E-2</v>
      </c>
      <c r="R499">
        <f t="shared" si="123"/>
        <v>-8.8780149986787321E-2</v>
      </c>
    </row>
    <row r="500" spans="2:18" x14ac:dyDescent="0.2">
      <c r="B500" t="s">
        <v>249</v>
      </c>
      <c r="C500" t="s">
        <v>253</v>
      </c>
      <c r="D500">
        <v>3492.6900807257398</v>
      </c>
      <c r="E500" t="s">
        <v>195</v>
      </c>
      <c r="F500" t="s">
        <v>195</v>
      </c>
      <c r="G500" t="s">
        <v>195</v>
      </c>
      <c r="J500" t="s">
        <v>253</v>
      </c>
      <c r="K500" t="s">
        <v>254</v>
      </c>
      <c r="L500">
        <v>974.45164066771395</v>
      </c>
      <c r="M500">
        <v>0.18648400000000001</v>
      </c>
      <c r="N500">
        <v>-0.36990099999999998</v>
      </c>
      <c r="O500" t="s">
        <v>195</v>
      </c>
      <c r="P500">
        <f t="shared" si="122"/>
        <v>6.8818748929525038</v>
      </c>
      <c r="Q500">
        <f t="shared" si="123"/>
        <v>0.22923212327723119</v>
      </c>
      <c r="R500">
        <f t="shared" si="123"/>
        <v>-0.27002024233867994</v>
      </c>
    </row>
    <row r="501" spans="2:18" x14ac:dyDescent="0.2">
      <c r="B501" t="s">
        <v>249</v>
      </c>
      <c r="C501" t="s">
        <v>254</v>
      </c>
      <c r="D501">
        <v>4324.5392818194996</v>
      </c>
      <c r="E501">
        <v>0.122034</v>
      </c>
      <c r="F501">
        <v>-0.38788800000000001</v>
      </c>
      <c r="G501" t="s">
        <v>195</v>
      </c>
      <c r="J501" t="s">
        <v>253</v>
      </c>
      <c r="K501" t="s">
        <v>255</v>
      </c>
      <c r="L501">
        <v>113577.77953895699</v>
      </c>
      <c r="M501">
        <v>0.223798</v>
      </c>
      <c r="N501">
        <v>-2.5950000000000001E-2</v>
      </c>
      <c r="O501" t="s">
        <v>195</v>
      </c>
      <c r="P501">
        <f t="shared" si="122"/>
        <v>11.640243163486469</v>
      </c>
      <c r="Q501">
        <f t="shared" si="123"/>
        <v>0.288324431011515</v>
      </c>
      <c r="R501">
        <f t="shared" si="123"/>
        <v>-2.5293630293873975E-2</v>
      </c>
    </row>
    <row r="502" spans="2:18" x14ac:dyDescent="0.2">
      <c r="B502" t="s">
        <v>249</v>
      </c>
      <c r="C502" t="s">
        <v>255</v>
      </c>
      <c r="D502">
        <v>110563.573119721</v>
      </c>
      <c r="E502">
        <v>0.28844399999999998</v>
      </c>
      <c r="F502">
        <v>-3.1280000000000002E-2</v>
      </c>
      <c r="G502" t="s">
        <v>195</v>
      </c>
      <c r="J502" t="s">
        <v>253</v>
      </c>
      <c r="K502" t="s">
        <v>256</v>
      </c>
      <c r="L502">
        <v>113169.613982729</v>
      </c>
      <c r="M502">
        <v>0.127661</v>
      </c>
      <c r="N502">
        <v>-5.7970000000000001E-2</v>
      </c>
      <c r="O502" t="s">
        <v>195</v>
      </c>
      <c r="P502">
        <f t="shared" si="122"/>
        <v>11.636642981003645</v>
      </c>
      <c r="Q502">
        <f t="shared" si="123"/>
        <v>0.14634333670740388</v>
      </c>
      <c r="R502">
        <f t="shared" si="123"/>
        <v>-5.4793614185657438E-2</v>
      </c>
    </row>
    <row r="503" spans="2:18" x14ac:dyDescent="0.2">
      <c r="B503" t="s">
        <v>249</v>
      </c>
      <c r="C503" t="s">
        <v>256</v>
      </c>
      <c r="D503">
        <v>110152.776637722</v>
      </c>
      <c r="E503">
        <v>0.121043</v>
      </c>
      <c r="F503">
        <v>-0.164438</v>
      </c>
      <c r="G503" t="s">
        <v>195</v>
      </c>
      <c r="J503" t="s">
        <v>253</v>
      </c>
      <c r="K503" t="s">
        <v>257</v>
      </c>
      <c r="L503">
        <v>112718.569872049</v>
      </c>
      <c r="M503">
        <v>0.23333799999999999</v>
      </c>
      <c r="N503">
        <v>3.9009000000000002E-2</v>
      </c>
      <c r="O503" t="s">
        <v>195</v>
      </c>
      <c r="P503">
        <f t="shared" si="122"/>
        <v>11.632649459054612</v>
      </c>
      <c r="Q503">
        <f t="shared" si="123"/>
        <v>0.30435576564379085</v>
      </c>
      <c r="R503">
        <f t="shared" si="123"/>
        <v>4.0592471729704024E-2</v>
      </c>
    </row>
    <row r="504" spans="2:18" x14ac:dyDescent="0.2">
      <c r="B504" t="s">
        <v>249</v>
      </c>
      <c r="C504" t="s">
        <v>257</v>
      </c>
      <c r="D504">
        <v>109707.654874215</v>
      </c>
      <c r="E504">
        <v>0.28373599999999999</v>
      </c>
      <c r="F504">
        <v>-0.18957199999999999</v>
      </c>
      <c r="G504" t="s">
        <v>195</v>
      </c>
      <c r="J504" t="s">
        <v>253</v>
      </c>
      <c r="K504" t="s">
        <v>259</v>
      </c>
      <c r="L504">
        <v>111834.889091016</v>
      </c>
      <c r="M504">
        <v>0.19223000000000001</v>
      </c>
      <c r="N504">
        <v>-3.4664E-2</v>
      </c>
      <c r="O504" t="s">
        <v>195</v>
      </c>
      <c r="P504">
        <f t="shared" si="122"/>
        <v>11.624778858024078</v>
      </c>
      <c r="Q504">
        <f t="shared" si="123"/>
        <v>0.2379761565792243</v>
      </c>
      <c r="R504">
        <f t="shared" si="123"/>
        <v>-3.3502663666658931E-2</v>
      </c>
    </row>
    <row r="505" spans="2:18" x14ac:dyDescent="0.2">
      <c r="B505" t="s">
        <v>249</v>
      </c>
      <c r="C505" t="s">
        <v>258</v>
      </c>
      <c r="D505">
        <v>109281.75252071999</v>
      </c>
      <c r="E505" t="s">
        <v>195</v>
      </c>
      <c r="F505" t="s">
        <v>195</v>
      </c>
      <c r="G505" t="s">
        <v>195</v>
      </c>
      <c r="J505" t="s">
        <v>253</v>
      </c>
      <c r="K505" t="s">
        <v>260</v>
      </c>
      <c r="L505">
        <v>110955.231949647</v>
      </c>
      <c r="M505">
        <v>0.296402</v>
      </c>
      <c r="N505">
        <v>-2.5683999999999998E-2</v>
      </c>
      <c r="O505" t="s">
        <v>195</v>
      </c>
      <c r="P505">
        <f t="shared" si="122"/>
        <v>11.616882083171845</v>
      </c>
      <c r="Q505">
        <f t="shared" si="123"/>
        <v>0.42126612071097419</v>
      </c>
      <c r="R505">
        <f t="shared" si="123"/>
        <v>-2.5040850788351967E-2</v>
      </c>
    </row>
    <row r="506" spans="2:18" x14ac:dyDescent="0.2">
      <c r="B506" t="s">
        <v>249</v>
      </c>
      <c r="C506" t="s">
        <v>259</v>
      </c>
      <c r="D506">
        <v>108827.712987087</v>
      </c>
      <c r="E506">
        <v>0.16781199999999999</v>
      </c>
      <c r="F506">
        <v>-0.133518</v>
      </c>
      <c r="G506" t="s">
        <v>195</v>
      </c>
      <c r="J506" t="s">
        <v>254</v>
      </c>
      <c r="K506" t="s">
        <v>255</v>
      </c>
      <c r="L506">
        <v>114547.886898886</v>
      </c>
      <c r="M506">
        <v>0.21449199999999999</v>
      </c>
      <c r="N506">
        <v>4.761E-2</v>
      </c>
      <c r="O506" t="s">
        <v>195</v>
      </c>
      <c r="P506">
        <f t="shared" si="122"/>
        <v>11.64874824073538</v>
      </c>
      <c r="Q506">
        <f t="shared" si="123"/>
        <v>0.27306150923988043</v>
      </c>
      <c r="R506">
        <f t="shared" si="123"/>
        <v>4.9990025094761602E-2</v>
      </c>
    </row>
    <row r="507" spans="2:18" x14ac:dyDescent="0.2">
      <c r="B507" t="s">
        <v>249</v>
      </c>
      <c r="C507" t="s">
        <v>260</v>
      </c>
      <c r="D507">
        <v>107947.04092748401</v>
      </c>
      <c r="E507">
        <v>0.138929</v>
      </c>
      <c r="F507">
        <v>-0.35945700000000003</v>
      </c>
      <c r="G507" t="s">
        <v>195</v>
      </c>
      <c r="J507" t="s">
        <v>254</v>
      </c>
      <c r="K507" t="s">
        <v>256</v>
      </c>
      <c r="L507">
        <v>114139.58298942501</v>
      </c>
      <c r="M507">
        <v>4.7780000000000003E-2</v>
      </c>
      <c r="N507">
        <v>-3.3631000000000001E-2</v>
      </c>
      <c r="O507" t="s">
        <v>195</v>
      </c>
      <c r="P507">
        <f t="shared" si="122"/>
        <v>11.64517739058328</v>
      </c>
      <c r="Q507">
        <f t="shared" si="123"/>
        <v>5.0177479994119013E-2</v>
      </c>
      <c r="R507">
        <f t="shared" si="123"/>
        <v>-3.2536756347284479E-2</v>
      </c>
    </row>
    <row r="508" spans="2:18" x14ac:dyDescent="0.2">
      <c r="B508" t="s">
        <v>250</v>
      </c>
      <c r="C508" t="s">
        <v>251</v>
      </c>
      <c r="D508">
        <v>501.91035056073503</v>
      </c>
      <c r="E508">
        <v>0.15331800000000001</v>
      </c>
      <c r="F508">
        <v>-1.9042E-2</v>
      </c>
      <c r="G508" t="s">
        <v>195</v>
      </c>
      <c r="J508" t="s">
        <v>254</v>
      </c>
      <c r="K508" t="s">
        <v>257</v>
      </c>
      <c r="L508">
        <v>113688.838651821</v>
      </c>
      <c r="M508">
        <v>0.116032</v>
      </c>
      <c r="N508">
        <v>1.6036000000000002E-2</v>
      </c>
      <c r="O508" t="s">
        <v>195</v>
      </c>
      <c r="P508">
        <f t="shared" si="122"/>
        <v>11.641220510028504</v>
      </c>
      <c r="Q508">
        <f t="shared" si="123"/>
        <v>0.1312626701419056</v>
      </c>
      <c r="R508">
        <f t="shared" si="123"/>
        <v>1.6297344211780109E-2</v>
      </c>
    </row>
    <row r="509" spans="2:18" x14ac:dyDescent="0.2">
      <c r="B509" t="s">
        <v>250</v>
      </c>
      <c r="C509" t="s">
        <v>252</v>
      </c>
      <c r="D509">
        <v>1000.27446233521</v>
      </c>
      <c r="E509">
        <v>0.20405499999999999</v>
      </c>
      <c r="F509">
        <v>6.5495999999999999E-2</v>
      </c>
      <c r="G509" t="s">
        <v>195</v>
      </c>
      <c r="J509" t="s">
        <v>254</v>
      </c>
      <c r="K509" t="s">
        <v>258</v>
      </c>
      <c r="L509">
        <v>113259.94339571201</v>
      </c>
      <c r="M509">
        <v>-7.3300000000000004E-4</v>
      </c>
      <c r="N509">
        <v>-0.15417400000000001</v>
      </c>
      <c r="O509" t="s">
        <v>195</v>
      </c>
      <c r="P509">
        <f t="shared" si="122"/>
        <v>11.637440839894689</v>
      </c>
      <c r="Q509">
        <f t="shared" si="123"/>
        <v>-7.3246310454436897E-4</v>
      </c>
      <c r="R509">
        <f t="shared" si="123"/>
        <v>-0.13357951227457904</v>
      </c>
    </row>
    <row r="510" spans="2:18" x14ac:dyDescent="0.2">
      <c r="B510" t="s">
        <v>250</v>
      </c>
      <c r="C510" t="s">
        <v>253</v>
      </c>
      <c r="D510">
        <v>1596.63552509644</v>
      </c>
      <c r="E510">
        <v>0.194498</v>
      </c>
      <c r="F510">
        <v>-0.144646</v>
      </c>
      <c r="G510" t="s">
        <v>195</v>
      </c>
      <c r="J510" t="s">
        <v>254</v>
      </c>
      <c r="K510" t="s">
        <v>259</v>
      </c>
      <c r="L510">
        <v>112805.33732940099</v>
      </c>
      <c r="M510">
        <v>9.9636000000000002E-2</v>
      </c>
      <c r="N510">
        <v>-5.8431999999999998E-2</v>
      </c>
      <c r="O510" t="s">
        <v>195</v>
      </c>
      <c r="P510">
        <f t="shared" si="122"/>
        <v>11.633418933676703</v>
      </c>
      <c r="Q510">
        <f t="shared" si="123"/>
        <v>0.11066191007192648</v>
      </c>
      <c r="R510">
        <f t="shared" si="123"/>
        <v>-5.520619180070141E-2</v>
      </c>
    </row>
    <row r="511" spans="2:18" x14ac:dyDescent="0.2">
      <c r="B511" t="s">
        <v>250</v>
      </c>
      <c r="C511" t="s">
        <v>254</v>
      </c>
      <c r="D511">
        <v>2495.07695272109</v>
      </c>
      <c r="E511">
        <v>0.25217299999999998</v>
      </c>
      <c r="F511">
        <v>-4.1019999999999997E-3</v>
      </c>
      <c r="G511" t="s">
        <v>195</v>
      </c>
      <c r="J511" t="s">
        <v>254</v>
      </c>
      <c r="K511" t="s">
        <v>260</v>
      </c>
      <c r="L511">
        <v>111925.625131155</v>
      </c>
      <c r="M511">
        <v>0.14599899999999999</v>
      </c>
      <c r="N511">
        <v>1.406E-2</v>
      </c>
      <c r="O511" t="s">
        <v>195</v>
      </c>
      <c r="P511">
        <f t="shared" si="122"/>
        <v>11.625589868361873</v>
      </c>
      <c r="Q511">
        <f t="shared" si="123"/>
        <v>0.17095881620747516</v>
      </c>
      <c r="R511">
        <f t="shared" si="123"/>
        <v>1.426050266750512E-2</v>
      </c>
    </row>
    <row r="512" spans="2:18" x14ac:dyDescent="0.2">
      <c r="B512" t="s">
        <v>250</v>
      </c>
      <c r="C512" t="s">
        <v>255</v>
      </c>
      <c r="D512">
        <v>112113.935904507</v>
      </c>
      <c r="E512">
        <v>0.20293800000000001</v>
      </c>
      <c r="F512">
        <v>2.3E-3</v>
      </c>
      <c r="G512" t="s">
        <v>195</v>
      </c>
      <c r="J512" t="s">
        <v>255</v>
      </c>
      <c r="K512" t="s">
        <v>256</v>
      </c>
      <c r="L512">
        <v>442.23523152277198</v>
      </c>
      <c r="M512">
        <v>2.0584999999999999E-2</v>
      </c>
      <c r="N512">
        <v>-3.8441000000000003E-2</v>
      </c>
      <c r="O512" t="s">
        <v>195</v>
      </c>
      <c r="P512">
        <f t="shared" si="122"/>
        <v>6.0918419385258815</v>
      </c>
      <c r="Q512">
        <f t="shared" si="123"/>
        <v>2.1017648290050692E-2</v>
      </c>
      <c r="R512">
        <f t="shared" si="123"/>
        <v>-3.7017991392866809E-2</v>
      </c>
    </row>
    <row r="513" spans="2:18" x14ac:dyDescent="0.2">
      <c r="B513" t="s">
        <v>250</v>
      </c>
      <c r="C513" t="s">
        <v>256</v>
      </c>
      <c r="D513">
        <v>111704.815169266</v>
      </c>
      <c r="E513">
        <v>0.13184299999999999</v>
      </c>
      <c r="F513">
        <v>-1.8259999999999998E-2</v>
      </c>
      <c r="G513" t="s">
        <v>195</v>
      </c>
      <c r="J513" t="s">
        <v>255</v>
      </c>
      <c r="K513" t="s">
        <v>257</v>
      </c>
      <c r="L513">
        <v>882.43130044213603</v>
      </c>
      <c r="M513">
        <v>0.14909700000000001</v>
      </c>
      <c r="N513">
        <v>2.0073000000000001E-2</v>
      </c>
      <c r="O513" t="s">
        <v>195</v>
      </c>
      <c r="P513">
        <f t="shared" si="122"/>
        <v>6.7826809392527618</v>
      </c>
      <c r="Q513">
        <f t="shared" si="123"/>
        <v>0.1752220875940031</v>
      </c>
      <c r="R513">
        <f t="shared" si="123"/>
        <v>2.0484178923532059E-2</v>
      </c>
    </row>
    <row r="514" spans="2:18" x14ac:dyDescent="0.2">
      <c r="B514" t="s">
        <v>250</v>
      </c>
      <c r="C514" t="s">
        <v>257</v>
      </c>
      <c r="D514">
        <v>111255.882959059</v>
      </c>
      <c r="E514">
        <v>0.28377200000000002</v>
      </c>
      <c r="F514">
        <v>5.8559E-2</v>
      </c>
      <c r="G514" t="s">
        <v>195</v>
      </c>
      <c r="J514" t="s">
        <v>255</v>
      </c>
      <c r="K514" t="s">
        <v>258</v>
      </c>
      <c r="L514">
        <v>1347.45723494291</v>
      </c>
      <c r="M514">
        <v>0.12922600000000001</v>
      </c>
      <c r="N514">
        <v>-5.8824000000000001E-2</v>
      </c>
      <c r="O514" t="s">
        <v>195</v>
      </c>
      <c r="P514">
        <f t="shared" si="122"/>
        <v>7.2059745656880034</v>
      </c>
      <c r="Q514">
        <f t="shared" si="123"/>
        <v>0.14840360414987128</v>
      </c>
      <c r="R514">
        <f t="shared" si="123"/>
        <v>-5.5555975308455421E-2</v>
      </c>
    </row>
    <row r="515" spans="2:18" x14ac:dyDescent="0.2">
      <c r="B515" t="s">
        <v>250</v>
      </c>
      <c r="C515" t="s">
        <v>258</v>
      </c>
      <c r="D515">
        <v>110827.952290927</v>
      </c>
      <c r="E515">
        <v>0.28079799999999999</v>
      </c>
      <c r="F515">
        <v>-5.4350000000000002E-2</v>
      </c>
      <c r="G515" t="s">
        <v>195</v>
      </c>
      <c r="J515" t="s">
        <v>255</v>
      </c>
      <c r="K515" t="s">
        <v>259</v>
      </c>
      <c r="L515">
        <v>1794.58881084219</v>
      </c>
      <c r="M515">
        <v>4.3806999999999999E-2</v>
      </c>
      <c r="N515">
        <v>-4.6443999999999999E-2</v>
      </c>
      <c r="O515" t="s">
        <v>195</v>
      </c>
      <c r="P515">
        <f t="shared" ref="P515:P526" si="124">LN(L515)</f>
        <v>7.492531199941026</v>
      </c>
      <c r="Q515">
        <f t="shared" si="123"/>
        <v>4.5813972702163683E-2</v>
      </c>
      <c r="R515">
        <f t="shared" si="123"/>
        <v>-4.4382690330299568E-2</v>
      </c>
    </row>
    <row r="516" spans="2:18" x14ac:dyDescent="0.2">
      <c r="B516" t="s">
        <v>250</v>
      </c>
      <c r="C516" t="s">
        <v>259</v>
      </c>
      <c r="D516">
        <v>110373.51956425</v>
      </c>
      <c r="E516">
        <v>0.169294</v>
      </c>
      <c r="F516">
        <v>3.0360000000000001E-3</v>
      </c>
      <c r="G516" t="s">
        <v>195</v>
      </c>
      <c r="J516" t="s">
        <v>255</v>
      </c>
      <c r="K516" t="s">
        <v>260</v>
      </c>
      <c r="L516">
        <v>2646.5332040236999</v>
      </c>
      <c r="M516">
        <v>0.14322499999999999</v>
      </c>
      <c r="N516">
        <v>-2.9849000000000001E-2</v>
      </c>
      <c r="O516" t="s">
        <v>195</v>
      </c>
      <c r="P516">
        <f t="shared" si="124"/>
        <v>7.8810058376103065</v>
      </c>
      <c r="Q516">
        <f t="shared" si="123"/>
        <v>0.16716757608473634</v>
      </c>
      <c r="R516">
        <f t="shared" si="123"/>
        <v>-2.8983860740749372E-2</v>
      </c>
    </row>
    <row r="517" spans="2:18" x14ac:dyDescent="0.2">
      <c r="B517" t="s">
        <v>250</v>
      </c>
      <c r="C517" t="s">
        <v>260</v>
      </c>
      <c r="D517">
        <v>109493.471193491</v>
      </c>
      <c r="E517">
        <v>0.21890499999999999</v>
      </c>
      <c r="F517">
        <v>-3.6177000000000001E-2</v>
      </c>
      <c r="G517" t="s">
        <v>195</v>
      </c>
      <c r="J517" t="s">
        <v>256</v>
      </c>
      <c r="K517" t="s">
        <v>257</v>
      </c>
      <c r="L517">
        <v>583.58632609066501</v>
      </c>
      <c r="M517">
        <v>5.2767000000000001E-2</v>
      </c>
      <c r="N517">
        <v>-2.0653999999999999E-2</v>
      </c>
      <c r="O517" t="s">
        <v>195</v>
      </c>
      <c r="P517">
        <f t="shared" si="124"/>
        <v>6.3691923860976898</v>
      </c>
      <c r="Q517">
        <f t="shared" si="123"/>
        <v>5.5706462929395406E-2</v>
      </c>
      <c r="R517">
        <f t="shared" si="123"/>
        <v>-2.023604473210314E-2</v>
      </c>
    </row>
    <row r="518" spans="2:18" x14ac:dyDescent="0.2">
      <c r="B518" t="s">
        <v>251</v>
      </c>
      <c r="C518" t="s">
        <v>252</v>
      </c>
      <c r="D518">
        <v>498.62310415783901</v>
      </c>
      <c r="E518">
        <v>4.6778E-2</v>
      </c>
      <c r="F518">
        <v>-9.3553999999999998E-2</v>
      </c>
      <c r="G518" t="s">
        <v>195</v>
      </c>
      <c r="J518" t="s">
        <v>256</v>
      </c>
      <c r="K518" t="s">
        <v>258</v>
      </c>
      <c r="L518">
        <v>1045.0574146906899</v>
      </c>
      <c r="M518">
        <v>4.086E-2</v>
      </c>
      <c r="N518">
        <v>-0.191279</v>
      </c>
      <c r="O518" t="s">
        <v>195</v>
      </c>
      <c r="P518">
        <f t="shared" si="124"/>
        <v>6.9518271051773803</v>
      </c>
      <c r="Q518">
        <f t="shared" si="123"/>
        <v>4.2600663094021732E-2</v>
      </c>
      <c r="R518">
        <f t="shared" si="123"/>
        <v>-0.16056608065784758</v>
      </c>
    </row>
    <row r="519" spans="2:18" x14ac:dyDescent="0.2">
      <c r="B519" t="s">
        <v>251</v>
      </c>
      <c r="C519" t="s">
        <v>253</v>
      </c>
      <c r="D519">
        <v>1143.6367430263799</v>
      </c>
      <c r="E519">
        <v>0.175596</v>
      </c>
      <c r="F519">
        <v>-0.118424</v>
      </c>
      <c r="G519" t="s">
        <v>195</v>
      </c>
      <c r="J519" t="s">
        <v>256</v>
      </c>
      <c r="K519" t="s">
        <v>259</v>
      </c>
      <c r="L519">
        <v>1461.65830480314</v>
      </c>
      <c r="M519">
        <v>-2.9818000000000001E-2</v>
      </c>
      <c r="N519">
        <v>-5.7647999999999998E-2</v>
      </c>
      <c r="O519" t="s">
        <v>195</v>
      </c>
      <c r="P519">
        <f t="shared" si="124"/>
        <v>7.2873268953485875</v>
      </c>
      <c r="Q519">
        <f t="shared" si="123"/>
        <v>-2.8954630818261093E-2</v>
      </c>
      <c r="R519">
        <f t="shared" si="123"/>
        <v>-5.4505846935842553E-2</v>
      </c>
    </row>
    <row r="520" spans="2:18" x14ac:dyDescent="0.2">
      <c r="B520" t="s">
        <v>251</v>
      </c>
      <c r="C520" t="s">
        <v>254</v>
      </c>
      <c r="D520">
        <v>2087.27405962896</v>
      </c>
      <c r="E520">
        <v>5.6449999999999998E-3</v>
      </c>
      <c r="F520">
        <v>-5.5338999999999999E-2</v>
      </c>
      <c r="G520" t="s">
        <v>195</v>
      </c>
      <c r="J520" t="s">
        <v>256</v>
      </c>
      <c r="K520" t="s">
        <v>260</v>
      </c>
      <c r="L520">
        <v>2275.3289872016298</v>
      </c>
      <c r="M520">
        <v>6.3630000000000006E-2</v>
      </c>
      <c r="N520">
        <v>-2.5274999999999999E-2</v>
      </c>
      <c r="O520" t="s">
        <v>195</v>
      </c>
      <c r="P520">
        <f t="shared" si="124"/>
        <v>7.7298799306890258</v>
      </c>
      <c r="Q520">
        <f t="shared" si="123"/>
        <v>6.795390710936916E-2</v>
      </c>
      <c r="R520">
        <f t="shared" si="123"/>
        <v>-2.4651922654897466E-2</v>
      </c>
    </row>
    <row r="521" spans="2:18" x14ac:dyDescent="0.2">
      <c r="B521" t="s">
        <v>251</v>
      </c>
      <c r="C521" t="s">
        <v>255</v>
      </c>
      <c r="D521">
        <v>112469.42806825299</v>
      </c>
      <c r="E521">
        <v>2.6709E-2</v>
      </c>
      <c r="F521">
        <v>-0.106043</v>
      </c>
      <c r="G521" t="s">
        <v>195</v>
      </c>
      <c r="J521" t="s">
        <v>257</v>
      </c>
      <c r="K521" t="s">
        <v>258</v>
      </c>
      <c r="L521">
        <v>470.68460777892398</v>
      </c>
      <c r="M521">
        <v>9.0430000000000007E-3</v>
      </c>
      <c r="N521">
        <v>-0.146451</v>
      </c>
      <c r="O521" t="s">
        <v>195</v>
      </c>
      <c r="P521">
        <f t="shared" si="124"/>
        <v>6.1541882471690474</v>
      </c>
      <c r="Q521">
        <f t="shared" si="123"/>
        <v>9.1255220963169948E-3</v>
      </c>
      <c r="R521">
        <f t="shared" si="123"/>
        <v>-0.12774292141574303</v>
      </c>
    </row>
    <row r="522" spans="2:18" x14ac:dyDescent="0.2">
      <c r="B522" t="s">
        <v>251</v>
      </c>
      <c r="C522" t="s">
        <v>256</v>
      </c>
      <c r="D522">
        <v>112060.839734494</v>
      </c>
      <c r="E522">
        <v>-2.7612000000000001E-2</v>
      </c>
      <c r="F522">
        <v>-7.4957999999999997E-2</v>
      </c>
      <c r="G522" t="s">
        <v>195</v>
      </c>
      <c r="J522" t="s">
        <v>257</v>
      </c>
      <c r="K522" t="s">
        <v>259</v>
      </c>
      <c r="L522">
        <v>912.23900377039297</v>
      </c>
      <c r="M522">
        <v>0.10867300000000001</v>
      </c>
      <c r="N522">
        <v>-3.6623000000000003E-2</v>
      </c>
      <c r="O522" t="s">
        <v>195</v>
      </c>
      <c r="P522">
        <f t="shared" si="124"/>
        <v>6.8159020212788679</v>
      </c>
      <c r="Q522">
        <f t="shared" si="123"/>
        <v>0.12192270625707513</v>
      </c>
      <c r="R522">
        <f t="shared" si="123"/>
        <v>-3.5329140873779571E-2</v>
      </c>
    </row>
    <row r="523" spans="2:18" x14ac:dyDescent="0.2">
      <c r="B523" t="s">
        <v>251</v>
      </c>
      <c r="C523" t="s">
        <v>257</v>
      </c>
      <c r="D523">
        <v>111610.72638864</v>
      </c>
      <c r="E523">
        <v>5.9704E-2</v>
      </c>
      <c r="F523">
        <v>-2.3814999999999999E-2</v>
      </c>
      <c r="G523" t="s">
        <v>195</v>
      </c>
      <c r="J523" t="s">
        <v>257</v>
      </c>
      <c r="K523" t="s">
        <v>260</v>
      </c>
      <c r="L523">
        <v>1770.1708957046999</v>
      </c>
      <c r="M523">
        <v>7.9826999999999995E-2</v>
      </c>
      <c r="N523">
        <v>-1.8620000000000001E-2</v>
      </c>
      <c r="O523" t="s">
        <v>195</v>
      </c>
      <c r="P523">
        <f t="shared" si="124"/>
        <v>7.4788313721526967</v>
      </c>
      <c r="Q523">
        <f t="shared" si="123"/>
        <v>8.6752165082000884E-2</v>
      </c>
      <c r="R523">
        <f t="shared" si="123"/>
        <v>-1.8279633229270974E-2</v>
      </c>
    </row>
    <row r="524" spans="2:18" x14ac:dyDescent="0.2">
      <c r="B524" t="s">
        <v>251</v>
      </c>
      <c r="C524" t="s">
        <v>258</v>
      </c>
      <c r="D524">
        <v>111182.171776773</v>
      </c>
      <c r="E524">
        <v>5.7920000000000003E-3</v>
      </c>
      <c r="F524">
        <v>-0.14096800000000001</v>
      </c>
      <c r="G524" t="s">
        <v>195</v>
      </c>
      <c r="J524" t="s">
        <v>258</v>
      </c>
      <c r="K524" t="s">
        <v>259</v>
      </c>
      <c r="L524">
        <v>455.84646538061401</v>
      </c>
      <c r="M524">
        <v>0.113465</v>
      </c>
      <c r="N524">
        <v>-0.16320499999999999</v>
      </c>
      <c r="O524" t="s">
        <v>195</v>
      </c>
      <c r="P524">
        <f t="shared" si="124"/>
        <v>6.1221560540919198</v>
      </c>
      <c r="Q524">
        <f t="shared" si="123"/>
        <v>0.12798705070865787</v>
      </c>
      <c r="R524">
        <f t="shared" si="123"/>
        <v>-0.1403063088621524</v>
      </c>
    </row>
    <row r="525" spans="2:18" x14ac:dyDescent="0.2">
      <c r="B525" t="s">
        <v>251</v>
      </c>
      <c r="C525" t="s">
        <v>259</v>
      </c>
      <c r="D525">
        <v>110727.62622308799</v>
      </c>
      <c r="E525">
        <v>5.0400000000000002E-3</v>
      </c>
      <c r="F525">
        <v>-9.8288E-2</v>
      </c>
      <c r="G525" t="s">
        <v>195</v>
      </c>
      <c r="J525" t="s">
        <v>258</v>
      </c>
      <c r="K525" t="s">
        <v>260</v>
      </c>
      <c r="L525">
        <v>1334.80073419218</v>
      </c>
      <c r="M525">
        <v>-6.7324999999999996E-2</v>
      </c>
      <c r="N525">
        <v>-0.33431</v>
      </c>
      <c r="O525" t="s">
        <v>195</v>
      </c>
      <c r="P525">
        <f t="shared" si="124"/>
        <v>7.1965372969161594</v>
      </c>
      <c r="Q525">
        <f t="shared" si="123"/>
        <v>-6.3078256388635137E-2</v>
      </c>
      <c r="R525">
        <f t="shared" si="123"/>
        <v>-0.25054897287736733</v>
      </c>
    </row>
    <row r="526" spans="2:18" x14ac:dyDescent="0.2">
      <c r="B526" t="s">
        <v>251</v>
      </c>
      <c r="C526" t="s">
        <v>260</v>
      </c>
      <c r="D526">
        <v>109847.791730193</v>
      </c>
      <c r="E526">
        <v>9.2785999999999993E-2</v>
      </c>
      <c r="F526">
        <v>1.0293E-2</v>
      </c>
      <c r="G526" t="s">
        <v>195</v>
      </c>
      <c r="J526" t="s">
        <v>259</v>
      </c>
      <c r="K526" t="s">
        <v>260</v>
      </c>
      <c r="L526">
        <v>882.43130044213603</v>
      </c>
      <c r="M526">
        <v>0.13127</v>
      </c>
      <c r="N526">
        <v>1.3965999999999999E-2</v>
      </c>
      <c r="O526" t="s">
        <v>195</v>
      </c>
      <c r="P526">
        <f t="shared" si="124"/>
        <v>6.7826809392527618</v>
      </c>
      <c r="Q526">
        <f t="shared" si="123"/>
        <v>0.15110563696430421</v>
      </c>
      <c r="R526">
        <f t="shared" si="123"/>
        <v>1.4163811795536461E-2</v>
      </c>
    </row>
    <row r="527" spans="2:18" x14ac:dyDescent="0.2">
      <c r="B527" t="s">
        <v>252</v>
      </c>
      <c r="C527" t="s">
        <v>253</v>
      </c>
      <c r="D527">
        <v>740.46606944545397</v>
      </c>
      <c r="E527">
        <v>0.40959800000000002</v>
      </c>
      <c r="F527">
        <v>-8.1861000000000003E-2</v>
      </c>
      <c r="G527" t="s">
        <v>195</v>
      </c>
    </row>
    <row r="528" spans="2:18" x14ac:dyDescent="0.2">
      <c r="B528" t="s">
        <v>252</v>
      </c>
      <c r="C528" t="s">
        <v>254</v>
      </c>
      <c r="D528">
        <v>1714.8113598877201</v>
      </c>
      <c r="E528">
        <v>6.3798999999999995E-2</v>
      </c>
      <c r="F528">
        <v>-4.7255999999999999E-2</v>
      </c>
      <c r="G528" t="s">
        <v>195</v>
      </c>
    </row>
    <row r="529" spans="2:19" x14ac:dyDescent="0.2">
      <c r="B529" t="s">
        <v>252</v>
      </c>
      <c r="C529" t="s">
        <v>255</v>
      </c>
      <c r="D529">
        <v>112839.26499671899</v>
      </c>
      <c r="E529">
        <v>0.18443100000000001</v>
      </c>
      <c r="F529">
        <v>-2.9784999999999999E-2</v>
      </c>
      <c r="G529" t="s">
        <v>195</v>
      </c>
    </row>
    <row r="530" spans="2:19" x14ac:dyDescent="0.2">
      <c r="B530" t="s">
        <v>252</v>
      </c>
      <c r="C530" t="s">
        <v>256</v>
      </c>
      <c r="D530">
        <v>112431.181248797</v>
      </c>
      <c r="E530">
        <v>9.4701999999999995E-2</v>
      </c>
      <c r="F530">
        <v>1.0489999999999999E-2</v>
      </c>
      <c r="G530" t="s">
        <v>195</v>
      </c>
    </row>
    <row r="531" spans="2:19" x14ac:dyDescent="0.2">
      <c r="B531" t="s">
        <v>252</v>
      </c>
      <c r="C531" t="s">
        <v>257</v>
      </c>
      <c r="D531">
        <v>111979.960796563</v>
      </c>
      <c r="E531">
        <v>0.15159600000000001</v>
      </c>
      <c r="F531">
        <v>-1.8248E-2</v>
      </c>
      <c r="G531" t="s">
        <v>195</v>
      </c>
    </row>
    <row r="532" spans="2:19" x14ac:dyDescent="0.2">
      <c r="B532" t="s">
        <v>252</v>
      </c>
      <c r="C532" t="s">
        <v>258</v>
      </c>
      <c r="D532">
        <v>111550.82301803</v>
      </c>
      <c r="E532">
        <v>-3.6448000000000001E-2</v>
      </c>
      <c r="F532">
        <v>-0.31923099999999999</v>
      </c>
      <c r="G532" t="s">
        <v>195</v>
      </c>
      <c r="S532" t="str">
        <f t="shared" ref="S532" si="125">IF(O526="NA","",O526/(1-O526))</f>
        <v/>
      </c>
    </row>
    <row r="533" spans="2:19" x14ac:dyDescent="0.2">
      <c r="B533" t="s">
        <v>252</v>
      </c>
      <c r="C533" t="s">
        <v>259</v>
      </c>
      <c r="D533">
        <v>111096.17555973701</v>
      </c>
      <c r="E533">
        <v>0.14982100000000001</v>
      </c>
      <c r="F533">
        <v>-4.9374000000000001E-2</v>
      </c>
      <c r="G533" t="s">
        <v>195</v>
      </c>
    </row>
    <row r="534" spans="2:19" x14ac:dyDescent="0.2">
      <c r="B534" t="s">
        <v>252</v>
      </c>
      <c r="C534" t="s">
        <v>260</v>
      </c>
      <c r="D534">
        <v>110216.55072174899</v>
      </c>
      <c r="E534">
        <v>2.92E-2</v>
      </c>
      <c r="F534">
        <v>-9.7430000000000003E-2</v>
      </c>
      <c r="G534" t="s">
        <v>195</v>
      </c>
    </row>
    <row r="535" spans="2:19" x14ac:dyDescent="0.2">
      <c r="B535" t="s">
        <v>253</v>
      </c>
      <c r="C535" t="s">
        <v>254</v>
      </c>
      <c r="D535">
        <v>974.45164066771395</v>
      </c>
      <c r="E535">
        <v>0.18648400000000001</v>
      </c>
      <c r="F535">
        <v>-0.36990099999999998</v>
      </c>
      <c r="G535" t="s">
        <v>195</v>
      </c>
    </row>
    <row r="536" spans="2:19" x14ac:dyDescent="0.2">
      <c r="B536" t="s">
        <v>253</v>
      </c>
      <c r="C536" t="s">
        <v>255</v>
      </c>
      <c r="D536">
        <v>113577.77953895699</v>
      </c>
      <c r="E536">
        <v>0.223798</v>
      </c>
      <c r="F536">
        <v>-2.5950000000000001E-2</v>
      </c>
      <c r="G536" t="s">
        <v>195</v>
      </c>
    </row>
    <row r="537" spans="2:19" x14ac:dyDescent="0.2">
      <c r="B537" t="s">
        <v>253</v>
      </c>
      <c r="C537" t="s">
        <v>256</v>
      </c>
      <c r="D537">
        <v>113169.613982729</v>
      </c>
      <c r="E537">
        <v>0.127661</v>
      </c>
      <c r="F537">
        <v>-5.7970000000000001E-2</v>
      </c>
      <c r="G537" t="s">
        <v>195</v>
      </c>
    </row>
    <row r="538" spans="2:19" x14ac:dyDescent="0.2">
      <c r="B538" t="s">
        <v>253</v>
      </c>
      <c r="C538" t="s">
        <v>257</v>
      </c>
      <c r="D538">
        <v>112718.569872049</v>
      </c>
      <c r="E538">
        <v>0.23333799999999999</v>
      </c>
      <c r="F538">
        <v>3.9009000000000002E-2</v>
      </c>
      <c r="G538" t="s">
        <v>195</v>
      </c>
    </row>
    <row r="539" spans="2:19" x14ac:dyDescent="0.2">
      <c r="B539" t="s">
        <v>253</v>
      </c>
      <c r="C539" t="s">
        <v>258</v>
      </c>
      <c r="D539">
        <v>112289.521407832</v>
      </c>
      <c r="E539" t="s">
        <v>195</v>
      </c>
      <c r="F539" t="s">
        <v>195</v>
      </c>
      <c r="G539" t="s">
        <v>195</v>
      </c>
    </row>
    <row r="540" spans="2:19" x14ac:dyDescent="0.2">
      <c r="B540" t="s">
        <v>253</v>
      </c>
      <c r="C540" t="s">
        <v>259</v>
      </c>
      <c r="D540">
        <v>111834.889091016</v>
      </c>
      <c r="E540">
        <v>0.19223000000000001</v>
      </c>
      <c r="F540">
        <v>-3.4664E-2</v>
      </c>
      <c r="G540" t="s">
        <v>195</v>
      </c>
    </row>
    <row r="541" spans="2:19" x14ac:dyDescent="0.2">
      <c r="B541" t="s">
        <v>253</v>
      </c>
      <c r="C541" t="s">
        <v>260</v>
      </c>
      <c r="D541">
        <v>110955.231949647</v>
      </c>
      <c r="E541">
        <v>0.296402</v>
      </c>
      <c r="F541">
        <v>-2.5683999999999998E-2</v>
      </c>
      <c r="G541" t="s">
        <v>195</v>
      </c>
    </row>
    <row r="542" spans="2:19" x14ac:dyDescent="0.2">
      <c r="B542" t="s">
        <v>254</v>
      </c>
      <c r="C542" t="s">
        <v>255</v>
      </c>
      <c r="D542">
        <v>114547.886898886</v>
      </c>
      <c r="E542">
        <v>0.21449199999999999</v>
      </c>
      <c r="F542">
        <v>4.761E-2</v>
      </c>
      <c r="G542" t="s">
        <v>195</v>
      </c>
    </row>
    <row r="543" spans="2:19" x14ac:dyDescent="0.2">
      <c r="B543" t="s">
        <v>254</v>
      </c>
      <c r="C543" t="s">
        <v>256</v>
      </c>
      <c r="D543">
        <v>114139.58298942501</v>
      </c>
      <c r="E543">
        <v>4.7780000000000003E-2</v>
      </c>
      <c r="F543">
        <v>-3.3631000000000001E-2</v>
      </c>
      <c r="G543" t="s">
        <v>195</v>
      </c>
    </row>
    <row r="544" spans="2:19" x14ac:dyDescent="0.2">
      <c r="B544" t="s">
        <v>254</v>
      </c>
      <c r="C544" t="s">
        <v>257</v>
      </c>
      <c r="D544">
        <v>113688.838651821</v>
      </c>
      <c r="E544">
        <v>0.116032</v>
      </c>
      <c r="F544">
        <v>1.6036000000000002E-2</v>
      </c>
      <c r="G544" t="s">
        <v>195</v>
      </c>
    </row>
    <row r="545" spans="2:7" x14ac:dyDescent="0.2">
      <c r="B545" t="s">
        <v>254</v>
      </c>
      <c r="C545" t="s">
        <v>258</v>
      </c>
      <c r="D545">
        <v>113259.94339571201</v>
      </c>
      <c r="E545">
        <v>-7.3300000000000004E-4</v>
      </c>
      <c r="F545">
        <v>-0.15417400000000001</v>
      </c>
      <c r="G545" t="s">
        <v>195</v>
      </c>
    </row>
    <row r="546" spans="2:7" x14ac:dyDescent="0.2">
      <c r="B546" t="s">
        <v>254</v>
      </c>
      <c r="C546" t="s">
        <v>259</v>
      </c>
      <c r="D546">
        <v>112805.33732940099</v>
      </c>
      <c r="E546">
        <v>9.9636000000000002E-2</v>
      </c>
      <c r="F546">
        <v>-5.8431999999999998E-2</v>
      </c>
      <c r="G546" t="s">
        <v>195</v>
      </c>
    </row>
    <row r="547" spans="2:7" x14ac:dyDescent="0.2">
      <c r="B547" t="s">
        <v>254</v>
      </c>
      <c r="C547" t="s">
        <v>260</v>
      </c>
      <c r="D547">
        <v>111925.625131155</v>
      </c>
      <c r="E547">
        <v>0.14599899999999999</v>
      </c>
      <c r="F547">
        <v>1.406E-2</v>
      </c>
      <c r="G547" t="s">
        <v>195</v>
      </c>
    </row>
    <row r="548" spans="2:7" x14ac:dyDescent="0.2">
      <c r="B548" t="s">
        <v>255</v>
      </c>
      <c r="C548" t="s">
        <v>256</v>
      </c>
      <c r="D548">
        <v>442.23523152277198</v>
      </c>
      <c r="E548">
        <v>2.0584999999999999E-2</v>
      </c>
      <c r="F548">
        <v>-3.8441000000000003E-2</v>
      </c>
      <c r="G548" t="s">
        <v>195</v>
      </c>
    </row>
    <row r="549" spans="2:7" x14ac:dyDescent="0.2">
      <c r="B549" t="s">
        <v>255</v>
      </c>
      <c r="C549" t="s">
        <v>257</v>
      </c>
      <c r="D549">
        <v>882.43130044213603</v>
      </c>
      <c r="E549">
        <v>0.14909700000000001</v>
      </c>
      <c r="F549">
        <v>2.0073000000000001E-2</v>
      </c>
      <c r="G549" t="s">
        <v>195</v>
      </c>
    </row>
    <row r="550" spans="2:7" x14ac:dyDescent="0.2">
      <c r="B550" t="s">
        <v>255</v>
      </c>
      <c r="C550" t="s">
        <v>258</v>
      </c>
      <c r="D550">
        <v>1347.45723494291</v>
      </c>
      <c r="E550">
        <v>0.12922600000000001</v>
      </c>
      <c r="F550">
        <v>-5.8824000000000001E-2</v>
      </c>
      <c r="G550" t="s">
        <v>195</v>
      </c>
    </row>
    <row r="551" spans="2:7" x14ac:dyDescent="0.2">
      <c r="B551" t="s">
        <v>255</v>
      </c>
      <c r="C551" t="s">
        <v>259</v>
      </c>
      <c r="D551">
        <v>1794.58881084219</v>
      </c>
      <c r="E551">
        <v>4.3806999999999999E-2</v>
      </c>
      <c r="F551">
        <v>-4.6443999999999999E-2</v>
      </c>
      <c r="G551" t="s">
        <v>195</v>
      </c>
    </row>
    <row r="552" spans="2:7" x14ac:dyDescent="0.2">
      <c r="B552" t="s">
        <v>255</v>
      </c>
      <c r="C552" t="s">
        <v>260</v>
      </c>
      <c r="D552">
        <v>2646.5332040236999</v>
      </c>
      <c r="E552">
        <v>0.14322499999999999</v>
      </c>
      <c r="F552">
        <v>-2.9849000000000001E-2</v>
      </c>
      <c r="G552" t="s">
        <v>195</v>
      </c>
    </row>
    <row r="553" spans="2:7" x14ac:dyDescent="0.2">
      <c r="B553" t="s">
        <v>256</v>
      </c>
      <c r="C553" t="s">
        <v>257</v>
      </c>
      <c r="D553">
        <v>583.58632609066501</v>
      </c>
      <c r="E553">
        <v>5.2767000000000001E-2</v>
      </c>
      <c r="F553">
        <v>-2.0653999999999999E-2</v>
      </c>
      <c r="G553" t="s">
        <v>195</v>
      </c>
    </row>
    <row r="554" spans="2:7" x14ac:dyDescent="0.2">
      <c r="B554" t="s">
        <v>256</v>
      </c>
      <c r="C554" t="s">
        <v>258</v>
      </c>
      <c r="D554">
        <v>1045.0574146906899</v>
      </c>
      <c r="E554">
        <v>4.086E-2</v>
      </c>
      <c r="F554">
        <v>-0.191279</v>
      </c>
      <c r="G554" t="s">
        <v>195</v>
      </c>
    </row>
    <row r="555" spans="2:7" x14ac:dyDescent="0.2">
      <c r="B555" t="s">
        <v>256</v>
      </c>
      <c r="C555" t="s">
        <v>259</v>
      </c>
      <c r="D555">
        <v>1461.65830480314</v>
      </c>
      <c r="E555">
        <v>-2.9818000000000001E-2</v>
      </c>
      <c r="F555">
        <v>-5.7647999999999998E-2</v>
      </c>
      <c r="G555" t="s">
        <v>195</v>
      </c>
    </row>
    <row r="556" spans="2:7" x14ac:dyDescent="0.2">
      <c r="B556" t="s">
        <v>256</v>
      </c>
      <c r="C556" t="s">
        <v>260</v>
      </c>
      <c r="D556">
        <v>2275.3289872016298</v>
      </c>
      <c r="E556">
        <v>6.3630000000000006E-2</v>
      </c>
      <c r="F556">
        <v>-2.5274999999999999E-2</v>
      </c>
      <c r="G556" t="s">
        <v>195</v>
      </c>
    </row>
    <row r="557" spans="2:7" x14ac:dyDescent="0.2">
      <c r="B557" t="s">
        <v>257</v>
      </c>
      <c r="C557" t="s">
        <v>258</v>
      </c>
      <c r="D557">
        <v>470.68460777892398</v>
      </c>
      <c r="E557">
        <v>9.0430000000000007E-3</v>
      </c>
      <c r="F557">
        <v>-0.146451</v>
      </c>
      <c r="G557" t="s">
        <v>195</v>
      </c>
    </row>
    <row r="558" spans="2:7" x14ac:dyDescent="0.2">
      <c r="B558" t="s">
        <v>257</v>
      </c>
      <c r="C558" t="s">
        <v>259</v>
      </c>
      <c r="D558">
        <v>912.23900377039297</v>
      </c>
      <c r="E558">
        <v>0.10867300000000001</v>
      </c>
      <c r="F558">
        <v>-3.6623000000000003E-2</v>
      </c>
      <c r="G558" t="s">
        <v>195</v>
      </c>
    </row>
    <row r="559" spans="2:7" x14ac:dyDescent="0.2">
      <c r="B559" t="s">
        <v>257</v>
      </c>
      <c r="C559" t="s">
        <v>260</v>
      </c>
      <c r="D559">
        <v>1770.1708957046999</v>
      </c>
      <c r="E559">
        <v>7.9826999999999995E-2</v>
      </c>
      <c r="F559">
        <v>-1.8620000000000001E-2</v>
      </c>
      <c r="G559" t="s">
        <v>195</v>
      </c>
    </row>
    <row r="560" spans="2:7" x14ac:dyDescent="0.2">
      <c r="B560" t="s">
        <v>258</v>
      </c>
      <c r="C560" t="s">
        <v>259</v>
      </c>
      <c r="D560">
        <v>455.84646538061401</v>
      </c>
      <c r="E560">
        <v>0.113465</v>
      </c>
      <c r="F560">
        <v>-0.16320499999999999</v>
      </c>
      <c r="G560" t="s">
        <v>195</v>
      </c>
    </row>
    <row r="561" spans="2:7" x14ac:dyDescent="0.2">
      <c r="B561" t="s">
        <v>258</v>
      </c>
      <c r="C561" t="s">
        <v>260</v>
      </c>
      <c r="D561">
        <v>1334.80073419218</v>
      </c>
      <c r="E561">
        <v>-6.7324999999999996E-2</v>
      </c>
      <c r="F561">
        <v>-0.33431</v>
      </c>
      <c r="G561" t="s">
        <v>195</v>
      </c>
    </row>
    <row r="562" spans="2:7" x14ac:dyDescent="0.2">
      <c r="B562" t="s">
        <v>259</v>
      </c>
      <c r="C562" t="s">
        <v>260</v>
      </c>
      <c r="D562">
        <v>882.43130044213603</v>
      </c>
      <c r="E562">
        <v>0.13127</v>
      </c>
      <c r="F562">
        <v>1.3965999999999999E-2</v>
      </c>
      <c r="G562" t="s">
        <v>195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topLeftCell="E19" workbookViewId="0">
      <selection activeCell="L44" sqref="L44:L46"/>
    </sheetView>
  </sheetViews>
  <sheetFormatPr baseColWidth="10" defaultRowHeight="15" x14ac:dyDescent="0.2"/>
  <sheetData>
    <row r="1" spans="1:29" x14ac:dyDescent="0.2">
      <c r="A1" t="s">
        <v>279</v>
      </c>
      <c r="B1" t="s">
        <v>273</v>
      </c>
      <c r="C1" t="s">
        <v>52</v>
      </c>
      <c r="D1" t="s">
        <v>40</v>
      </c>
      <c r="E1" t="s">
        <v>43</v>
      </c>
      <c r="F1" t="s">
        <v>44</v>
      </c>
      <c r="G1" t="s">
        <v>45</v>
      </c>
      <c r="H1" t="s">
        <v>47</v>
      </c>
      <c r="I1" t="s">
        <v>48</v>
      </c>
      <c r="J1" t="s">
        <v>277</v>
      </c>
      <c r="K1" t="s">
        <v>40</v>
      </c>
      <c r="L1" t="s">
        <v>43</v>
      </c>
      <c r="M1" t="s">
        <v>44</v>
      </c>
      <c r="N1" t="s">
        <v>45</v>
      </c>
      <c r="O1" t="s">
        <v>47</v>
      </c>
      <c r="P1" t="s">
        <v>48</v>
      </c>
      <c r="R1" t="s">
        <v>274</v>
      </c>
      <c r="S1" t="s">
        <v>273</v>
      </c>
      <c r="T1">
        <v>0.05</v>
      </c>
      <c r="U1">
        <v>0.02</v>
      </c>
      <c r="V1">
        <v>0.01</v>
      </c>
      <c r="W1" t="s">
        <v>42</v>
      </c>
      <c r="Y1" t="s">
        <v>276</v>
      </c>
      <c r="Z1" t="s">
        <v>273</v>
      </c>
      <c r="AA1" t="s">
        <v>277</v>
      </c>
      <c r="AC1" t="s">
        <v>278</v>
      </c>
    </row>
    <row r="2" spans="1:29" x14ac:dyDescent="0.2">
      <c r="B2" t="s">
        <v>227</v>
      </c>
      <c r="D2">
        <v>0.51500000000000001</v>
      </c>
      <c r="E2">
        <v>0.27300000000000002</v>
      </c>
      <c r="F2" t="s">
        <v>195</v>
      </c>
      <c r="G2">
        <v>-0.2</v>
      </c>
      <c r="H2">
        <v>0.25</v>
      </c>
      <c r="I2">
        <v>-0.39100000000000001</v>
      </c>
      <c r="K2" t="str">
        <f>IF(OR(D2="NA",D2&gt;0,D2=0,D2=-1),"NA",(-1/(2*D2))-(D2/(1+D2)))</f>
        <v>NA</v>
      </c>
      <c r="L2" t="str">
        <f t="shared" ref="L2:P17" si="0">IF(OR(E2="NA",E2&gt;0,E2=0,E2=-1),"NA",(-1/(2*E2))-(E2/(1+E2)))</f>
        <v>NA</v>
      </c>
      <c r="M2" t="str">
        <f t="shared" si="0"/>
        <v>NA</v>
      </c>
      <c r="N2">
        <f t="shared" si="0"/>
        <v>2.75</v>
      </c>
      <c r="O2" t="str">
        <f t="shared" si="0"/>
        <v>NA</v>
      </c>
      <c r="P2">
        <f t="shared" si="0"/>
        <v>1.9208085033113695</v>
      </c>
      <c r="S2" t="s">
        <v>227</v>
      </c>
      <c r="T2" t="s">
        <v>275</v>
      </c>
      <c r="U2" t="s">
        <v>275</v>
      </c>
      <c r="V2" t="s">
        <v>275</v>
      </c>
      <c r="W2" t="s">
        <v>275</v>
      </c>
      <c r="Z2" t="s">
        <v>227</v>
      </c>
      <c r="AA2">
        <v>18.5</v>
      </c>
      <c r="AC2" t="s">
        <v>195</v>
      </c>
    </row>
    <row r="3" spans="1:29" x14ac:dyDescent="0.2">
      <c r="B3" t="s">
        <v>228</v>
      </c>
      <c r="D3">
        <v>0.14299999999999999</v>
      </c>
      <c r="E3">
        <v>0.28599999999999998</v>
      </c>
      <c r="F3" t="s">
        <v>195</v>
      </c>
      <c r="G3">
        <v>0.27300000000000002</v>
      </c>
      <c r="H3" t="s">
        <v>195</v>
      </c>
      <c r="I3">
        <v>7.0000000000000007E-2</v>
      </c>
      <c r="K3" t="str">
        <f t="shared" ref="K3:K35" si="1">IF(OR(D3="NA",D3&gt;0,D3=0,D3=-1),"NA",(-1/(2*D3))-(D3/(1+D3)))</f>
        <v>NA</v>
      </c>
      <c r="L3" t="str">
        <f t="shared" si="0"/>
        <v>NA</v>
      </c>
      <c r="M3" t="str">
        <f t="shared" si="0"/>
        <v>NA</v>
      </c>
      <c r="N3" t="str">
        <f t="shared" si="0"/>
        <v>NA</v>
      </c>
      <c r="O3" t="str">
        <f t="shared" si="0"/>
        <v>NA</v>
      </c>
      <c r="P3" t="str">
        <f t="shared" si="0"/>
        <v>NA</v>
      </c>
      <c r="S3" t="s">
        <v>228</v>
      </c>
      <c r="T3">
        <v>17.399999999999999</v>
      </c>
      <c r="U3">
        <v>17.399999999999999</v>
      </c>
      <c r="V3">
        <v>17.399999999999999</v>
      </c>
      <c r="W3">
        <v>17.399999999999999</v>
      </c>
      <c r="Z3" t="s">
        <v>228</v>
      </c>
      <c r="AA3">
        <v>18.8</v>
      </c>
    </row>
    <row r="4" spans="1:29" x14ac:dyDescent="0.2">
      <c r="B4" t="s">
        <v>229</v>
      </c>
      <c r="D4">
        <v>0.14299999999999999</v>
      </c>
      <c r="E4">
        <v>-0.10299999999999999</v>
      </c>
      <c r="F4" t="s">
        <v>195</v>
      </c>
      <c r="G4">
        <v>-0.14299999999999999</v>
      </c>
      <c r="H4">
        <v>0.2</v>
      </c>
      <c r="I4">
        <v>-0.2</v>
      </c>
      <c r="K4" t="str">
        <f t="shared" si="1"/>
        <v>NA</v>
      </c>
      <c r="L4">
        <f t="shared" si="0"/>
        <v>4.9691961338225585</v>
      </c>
      <c r="M4" t="str">
        <f t="shared" si="0"/>
        <v>NA</v>
      </c>
      <c r="N4">
        <f t="shared" si="0"/>
        <v>3.6633646400274174</v>
      </c>
      <c r="O4" t="str">
        <f t="shared" si="0"/>
        <v>NA</v>
      </c>
      <c r="P4">
        <f t="shared" si="0"/>
        <v>2.75</v>
      </c>
      <c r="S4" t="s">
        <v>229</v>
      </c>
      <c r="T4" t="s">
        <v>275</v>
      </c>
      <c r="U4" t="s">
        <v>275</v>
      </c>
      <c r="V4" t="s">
        <v>275</v>
      </c>
      <c r="W4" t="s">
        <v>275</v>
      </c>
      <c r="Z4" t="s">
        <v>229</v>
      </c>
      <c r="AA4">
        <v>528</v>
      </c>
    </row>
    <row r="5" spans="1:29" x14ac:dyDescent="0.2">
      <c r="B5" t="s">
        <v>230</v>
      </c>
      <c r="D5">
        <v>0</v>
      </c>
      <c r="E5">
        <v>-9.0999999999999998E-2</v>
      </c>
      <c r="F5">
        <v>-1</v>
      </c>
      <c r="G5" t="s">
        <v>195</v>
      </c>
      <c r="H5">
        <v>0</v>
      </c>
      <c r="I5">
        <v>0.2</v>
      </c>
      <c r="K5" t="str">
        <f t="shared" si="1"/>
        <v>NA</v>
      </c>
      <c r="L5">
        <f t="shared" si="0"/>
        <v>5.5946155055065949</v>
      </c>
      <c r="M5" t="str">
        <f t="shared" si="0"/>
        <v>NA</v>
      </c>
      <c r="N5" t="str">
        <f t="shared" si="0"/>
        <v>NA</v>
      </c>
      <c r="O5" t="str">
        <f t="shared" si="0"/>
        <v>NA</v>
      </c>
      <c r="P5" t="str">
        <f t="shared" si="0"/>
        <v>NA</v>
      </c>
      <c r="S5" t="s">
        <v>230</v>
      </c>
      <c r="T5" t="s">
        <v>275</v>
      </c>
      <c r="U5" t="s">
        <v>275</v>
      </c>
      <c r="V5" t="s">
        <v>275</v>
      </c>
      <c r="W5" t="s">
        <v>275</v>
      </c>
      <c r="Z5" t="s">
        <v>230</v>
      </c>
      <c r="AA5">
        <v>5.4</v>
      </c>
    </row>
    <row r="6" spans="1:29" x14ac:dyDescent="0.2">
      <c r="B6" t="s">
        <v>231</v>
      </c>
      <c r="D6" t="s">
        <v>195</v>
      </c>
      <c r="E6">
        <v>0.111</v>
      </c>
      <c r="F6">
        <v>0</v>
      </c>
      <c r="G6">
        <v>-0.33300000000000002</v>
      </c>
      <c r="H6">
        <v>-0.33300000000000002</v>
      </c>
      <c r="I6">
        <v>-0.33300000000000002</v>
      </c>
      <c r="K6" t="str">
        <f t="shared" si="1"/>
        <v>NA</v>
      </c>
      <c r="L6" t="str">
        <f t="shared" si="0"/>
        <v>NA</v>
      </c>
      <c r="M6" t="str">
        <f t="shared" si="0"/>
        <v>NA</v>
      </c>
      <c r="N6">
        <f t="shared" si="0"/>
        <v>2.0007518763140952</v>
      </c>
      <c r="O6">
        <f t="shared" si="0"/>
        <v>2.0007518763140952</v>
      </c>
      <c r="P6">
        <f t="shared" si="0"/>
        <v>2.0007518763140952</v>
      </c>
      <c r="S6" t="s">
        <v>231</v>
      </c>
      <c r="T6" t="s">
        <v>275</v>
      </c>
      <c r="U6" t="s">
        <v>275</v>
      </c>
      <c r="V6" t="s">
        <v>275</v>
      </c>
      <c r="W6" t="s">
        <v>275</v>
      </c>
      <c r="Z6" t="s">
        <v>231</v>
      </c>
      <c r="AA6" t="s">
        <v>275</v>
      </c>
    </row>
    <row r="7" spans="1:29" x14ac:dyDescent="0.2">
      <c r="B7" t="s">
        <v>232</v>
      </c>
      <c r="D7">
        <v>0</v>
      </c>
      <c r="E7">
        <v>0</v>
      </c>
      <c r="F7">
        <v>0</v>
      </c>
      <c r="G7">
        <v>-0.33300000000000002</v>
      </c>
      <c r="H7">
        <v>-0.33300000000000002</v>
      </c>
      <c r="I7">
        <v>0.111</v>
      </c>
      <c r="K7" t="str">
        <f t="shared" si="1"/>
        <v>NA</v>
      </c>
      <c r="L7" t="str">
        <f t="shared" si="0"/>
        <v>NA</v>
      </c>
      <c r="M7" t="str">
        <f t="shared" si="0"/>
        <v>NA</v>
      </c>
      <c r="N7">
        <f t="shared" si="0"/>
        <v>2.0007518763140952</v>
      </c>
      <c r="O7">
        <f t="shared" si="0"/>
        <v>2.0007518763140952</v>
      </c>
      <c r="P7" t="str">
        <f t="shared" si="0"/>
        <v>NA</v>
      </c>
      <c r="S7" t="s">
        <v>232</v>
      </c>
      <c r="T7" t="s">
        <v>275</v>
      </c>
      <c r="U7" t="s">
        <v>275</v>
      </c>
      <c r="V7" t="s">
        <v>275</v>
      </c>
      <c r="W7" t="s">
        <v>275</v>
      </c>
      <c r="Z7" t="s">
        <v>232</v>
      </c>
      <c r="AA7" t="s">
        <v>275</v>
      </c>
    </row>
    <row r="8" spans="1:29" x14ac:dyDescent="0.2">
      <c r="B8" t="s">
        <v>233</v>
      </c>
      <c r="D8">
        <v>0.6</v>
      </c>
      <c r="E8">
        <v>0</v>
      </c>
      <c r="F8">
        <v>-0.28599999999999998</v>
      </c>
      <c r="G8">
        <v>-0.5</v>
      </c>
      <c r="H8">
        <v>-0.2</v>
      </c>
      <c r="I8">
        <v>0.33300000000000002</v>
      </c>
      <c r="K8" t="str">
        <f t="shared" si="1"/>
        <v>NA</v>
      </c>
      <c r="L8" t="str">
        <f t="shared" si="0"/>
        <v>NA</v>
      </c>
      <c r="M8">
        <f t="shared" si="0"/>
        <v>2.1488119723413841</v>
      </c>
      <c r="N8">
        <f t="shared" si="0"/>
        <v>2</v>
      </c>
      <c r="O8">
        <f t="shared" si="0"/>
        <v>2.75</v>
      </c>
      <c r="P8" t="str">
        <f t="shared" si="0"/>
        <v>NA</v>
      </c>
      <c r="S8" t="s">
        <v>233</v>
      </c>
      <c r="T8" t="s">
        <v>275</v>
      </c>
      <c r="U8" t="s">
        <v>275</v>
      </c>
      <c r="V8" t="s">
        <v>275</v>
      </c>
      <c r="W8" t="s">
        <v>275</v>
      </c>
      <c r="Z8" t="s">
        <v>233</v>
      </c>
      <c r="AA8" t="s">
        <v>275</v>
      </c>
    </row>
    <row r="9" spans="1:29" x14ac:dyDescent="0.2">
      <c r="B9" t="s">
        <v>234</v>
      </c>
      <c r="D9" t="s">
        <v>195</v>
      </c>
      <c r="E9">
        <v>0</v>
      </c>
      <c r="F9">
        <v>0.5</v>
      </c>
      <c r="G9" t="s">
        <v>195</v>
      </c>
      <c r="H9" t="s">
        <v>195</v>
      </c>
      <c r="I9">
        <v>-1</v>
      </c>
      <c r="K9" t="str">
        <f t="shared" si="1"/>
        <v>NA</v>
      </c>
      <c r="L9" t="str">
        <f t="shared" si="0"/>
        <v>NA</v>
      </c>
      <c r="M9" t="str">
        <f t="shared" si="0"/>
        <v>NA</v>
      </c>
      <c r="N9" t="str">
        <f t="shared" si="0"/>
        <v>NA</v>
      </c>
      <c r="O9" t="str">
        <f t="shared" si="0"/>
        <v>NA</v>
      </c>
      <c r="P9" t="str">
        <f t="shared" si="0"/>
        <v>NA</v>
      </c>
      <c r="S9" t="s">
        <v>234</v>
      </c>
      <c r="T9" t="s">
        <v>275</v>
      </c>
      <c r="U9" t="s">
        <v>275</v>
      </c>
      <c r="V9" t="s">
        <v>275</v>
      </c>
      <c r="W9" t="s">
        <v>275</v>
      </c>
      <c r="Z9" t="s">
        <v>234</v>
      </c>
      <c r="AA9" t="s">
        <v>275</v>
      </c>
    </row>
    <row r="10" spans="1:29" x14ac:dyDescent="0.2">
      <c r="B10" t="s">
        <v>235</v>
      </c>
      <c r="D10">
        <v>0</v>
      </c>
      <c r="E10">
        <v>0</v>
      </c>
      <c r="F10">
        <v>0.5</v>
      </c>
      <c r="G10" t="s">
        <v>195</v>
      </c>
      <c r="H10">
        <v>0</v>
      </c>
      <c r="I10">
        <v>0.5</v>
      </c>
      <c r="K10" t="str">
        <f t="shared" si="1"/>
        <v>NA</v>
      </c>
      <c r="L10" t="str">
        <f t="shared" si="0"/>
        <v>NA</v>
      </c>
      <c r="M10" t="str">
        <f t="shared" si="0"/>
        <v>NA</v>
      </c>
      <c r="N10" t="str">
        <f t="shared" si="0"/>
        <v>NA</v>
      </c>
      <c r="O10" t="str">
        <f t="shared" si="0"/>
        <v>NA</v>
      </c>
      <c r="P10" t="str">
        <f t="shared" si="0"/>
        <v>NA</v>
      </c>
      <c r="S10" t="s">
        <v>235</v>
      </c>
      <c r="T10" t="s">
        <v>275</v>
      </c>
      <c r="U10" t="s">
        <v>275</v>
      </c>
      <c r="V10" t="s">
        <v>275</v>
      </c>
      <c r="W10" t="s">
        <v>275</v>
      </c>
      <c r="Z10" t="s">
        <v>235</v>
      </c>
      <c r="AA10" t="s">
        <v>275</v>
      </c>
    </row>
    <row r="11" spans="1:29" x14ac:dyDescent="0.2">
      <c r="B11" t="s">
        <v>236</v>
      </c>
      <c r="D11">
        <v>-0.5</v>
      </c>
      <c r="E11">
        <v>0.46700000000000003</v>
      </c>
      <c r="F11">
        <v>0</v>
      </c>
      <c r="G11">
        <v>0.66700000000000004</v>
      </c>
      <c r="H11">
        <v>0.2</v>
      </c>
      <c r="I11">
        <v>0.14299999999999999</v>
      </c>
      <c r="K11">
        <f t="shared" si="1"/>
        <v>2</v>
      </c>
      <c r="L11" t="str">
        <f t="shared" si="0"/>
        <v>NA</v>
      </c>
      <c r="M11" t="str">
        <f t="shared" si="0"/>
        <v>NA</v>
      </c>
      <c r="N11" t="str">
        <f t="shared" si="0"/>
        <v>NA</v>
      </c>
      <c r="O11" t="str">
        <f t="shared" si="0"/>
        <v>NA</v>
      </c>
      <c r="P11" t="str">
        <f t="shared" si="0"/>
        <v>NA</v>
      </c>
      <c r="S11" t="s">
        <v>236</v>
      </c>
      <c r="T11" t="s">
        <v>275</v>
      </c>
      <c r="U11" t="s">
        <v>275</v>
      </c>
      <c r="V11" t="s">
        <v>275</v>
      </c>
      <c r="W11" t="s">
        <v>275</v>
      </c>
      <c r="Z11" t="s">
        <v>236</v>
      </c>
      <c r="AA11" t="s">
        <v>275</v>
      </c>
    </row>
    <row r="12" spans="1:29" x14ac:dyDescent="0.2">
      <c r="B12" t="s">
        <v>237</v>
      </c>
      <c r="D12" t="s">
        <v>195</v>
      </c>
      <c r="E12" t="s">
        <v>195</v>
      </c>
      <c r="F12" t="s">
        <v>195</v>
      </c>
      <c r="G12" t="s">
        <v>195</v>
      </c>
      <c r="H12" t="s">
        <v>195</v>
      </c>
      <c r="I12" t="s">
        <v>195</v>
      </c>
      <c r="K12" t="str">
        <f t="shared" si="1"/>
        <v>NA</v>
      </c>
      <c r="L12" t="str">
        <f t="shared" si="0"/>
        <v>NA</v>
      </c>
      <c r="M12" t="str">
        <f t="shared" si="0"/>
        <v>NA</v>
      </c>
      <c r="N12" t="str">
        <f t="shared" si="0"/>
        <v>NA</v>
      </c>
      <c r="O12" t="str">
        <f t="shared" si="0"/>
        <v>NA</v>
      </c>
      <c r="P12" t="str">
        <f t="shared" si="0"/>
        <v>NA</v>
      </c>
      <c r="S12" t="s">
        <v>237</v>
      </c>
      <c r="T12" t="s">
        <v>275</v>
      </c>
      <c r="U12" t="s">
        <v>275</v>
      </c>
      <c r="V12" t="s">
        <v>275</v>
      </c>
      <c r="W12" t="s">
        <v>275</v>
      </c>
      <c r="Z12" t="s">
        <v>237</v>
      </c>
      <c r="AA12" t="s">
        <v>275</v>
      </c>
    </row>
    <row r="13" spans="1:29" x14ac:dyDescent="0.2">
      <c r="B13" t="s">
        <v>238</v>
      </c>
      <c r="D13">
        <v>0.5</v>
      </c>
      <c r="E13">
        <v>0</v>
      </c>
      <c r="F13">
        <v>0</v>
      </c>
      <c r="G13" t="s">
        <v>195</v>
      </c>
      <c r="H13">
        <v>0</v>
      </c>
      <c r="I13">
        <v>0</v>
      </c>
      <c r="K13" t="str">
        <f t="shared" si="1"/>
        <v>NA</v>
      </c>
      <c r="L13" t="str">
        <f t="shared" si="0"/>
        <v>NA</v>
      </c>
      <c r="M13" t="str">
        <f t="shared" si="0"/>
        <v>NA</v>
      </c>
      <c r="N13" t="str">
        <f t="shared" si="0"/>
        <v>NA</v>
      </c>
      <c r="O13" t="str">
        <f t="shared" si="0"/>
        <v>NA</v>
      </c>
      <c r="P13" t="str">
        <f t="shared" si="0"/>
        <v>NA</v>
      </c>
      <c r="S13" t="s">
        <v>238</v>
      </c>
      <c r="T13" t="s">
        <v>275</v>
      </c>
      <c r="U13" t="s">
        <v>275</v>
      </c>
      <c r="V13" t="s">
        <v>275</v>
      </c>
      <c r="W13" t="s">
        <v>275</v>
      </c>
      <c r="Z13" t="s">
        <v>238</v>
      </c>
      <c r="AA13" t="s">
        <v>275</v>
      </c>
    </row>
    <row r="14" spans="1:29" x14ac:dyDescent="0.2">
      <c r="B14" t="s">
        <v>239</v>
      </c>
      <c r="D14">
        <v>0.5</v>
      </c>
      <c r="E14">
        <v>0.2</v>
      </c>
      <c r="F14">
        <v>-0.5</v>
      </c>
      <c r="G14">
        <v>0.5</v>
      </c>
      <c r="H14">
        <v>0</v>
      </c>
      <c r="I14">
        <v>-0.33300000000000002</v>
      </c>
      <c r="K14" t="str">
        <f t="shared" si="1"/>
        <v>NA</v>
      </c>
      <c r="L14" t="str">
        <f t="shared" si="0"/>
        <v>NA</v>
      </c>
      <c r="M14">
        <f t="shared" si="0"/>
        <v>2</v>
      </c>
      <c r="N14" t="str">
        <f t="shared" si="0"/>
        <v>NA</v>
      </c>
      <c r="O14" t="str">
        <f t="shared" si="0"/>
        <v>NA</v>
      </c>
      <c r="P14">
        <f t="shared" si="0"/>
        <v>2.0007518763140952</v>
      </c>
      <c r="S14" t="s">
        <v>239</v>
      </c>
      <c r="T14" t="s">
        <v>275</v>
      </c>
      <c r="U14" t="s">
        <v>275</v>
      </c>
      <c r="V14" t="s">
        <v>275</v>
      </c>
      <c r="W14" t="s">
        <v>275</v>
      </c>
      <c r="Z14" t="s">
        <v>239</v>
      </c>
      <c r="AA14" t="s">
        <v>275</v>
      </c>
    </row>
    <row r="15" spans="1:29" x14ac:dyDescent="0.2">
      <c r="B15" t="s">
        <v>240</v>
      </c>
      <c r="D15" t="s">
        <v>195</v>
      </c>
      <c r="E15" t="s">
        <v>195</v>
      </c>
      <c r="F15" t="s">
        <v>195</v>
      </c>
      <c r="G15" t="s">
        <v>195</v>
      </c>
      <c r="H15" t="s">
        <v>195</v>
      </c>
      <c r="I15" t="s">
        <v>195</v>
      </c>
      <c r="K15" t="str">
        <f t="shared" si="1"/>
        <v>NA</v>
      </c>
      <c r="L15" t="str">
        <f t="shared" si="0"/>
        <v>NA</v>
      </c>
      <c r="M15" t="str">
        <f t="shared" si="0"/>
        <v>NA</v>
      </c>
      <c r="N15" t="str">
        <f t="shared" si="0"/>
        <v>NA</v>
      </c>
      <c r="O15" t="str">
        <f t="shared" si="0"/>
        <v>NA</v>
      </c>
      <c r="P15" t="str">
        <f t="shared" si="0"/>
        <v>NA</v>
      </c>
      <c r="S15" t="s">
        <v>240</v>
      </c>
      <c r="T15" t="s">
        <v>275</v>
      </c>
      <c r="U15" t="s">
        <v>275</v>
      </c>
      <c r="V15" t="s">
        <v>275</v>
      </c>
      <c r="W15" t="s">
        <v>275</v>
      </c>
      <c r="Z15" t="s">
        <v>240</v>
      </c>
      <c r="AA15" t="s">
        <v>275</v>
      </c>
    </row>
    <row r="16" spans="1:29" x14ac:dyDescent="0.2">
      <c r="B16" t="s">
        <v>241</v>
      </c>
      <c r="D16" t="s">
        <v>195</v>
      </c>
      <c r="E16" t="s">
        <v>195</v>
      </c>
      <c r="F16" t="s">
        <v>195</v>
      </c>
      <c r="G16" t="s">
        <v>195</v>
      </c>
      <c r="H16" t="s">
        <v>195</v>
      </c>
      <c r="I16" t="s">
        <v>195</v>
      </c>
      <c r="K16" t="str">
        <f t="shared" si="1"/>
        <v>NA</v>
      </c>
      <c r="L16" t="str">
        <f t="shared" si="0"/>
        <v>NA</v>
      </c>
      <c r="M16" t="str">
        <f t="shared" si="0"/>
        <v>NA</v>
      </c>
      <c r="N16" t="str">
        <f t="shared" si="0"/>
        <v>NA</v>
      </c>
      <c r="O16" t="str">
        <f t="shared" si="0"/>
        <v>NA</v>
      </c>
      <c r="P16" t="str">
        <f t="shared" si="0"/>
        <v>NA</v>
      </c>
      <c r="S16" t="s">
        <v>241</v>
      </c>
      <c r="T16" t="s">
        <v>275</v>
      </c>
      <c r="U16" t="s">
        <v>275</v>
      </c>
      <c r="V16" t="s">
        <v>275</v>
      </c>
      <c r="W16" t="s">
        <v>275</v>
      </c>
      <c r="Z16" t="s">
        <v>241</v>
      </c>
      <c r="AA16" t="s">
        <v>275</v>
      </c>
    </row>
    <row r="17" spans="2:27" x14ac:dyDescent="0.2">
      <c r="B17" t="s">
        <v>242</v>
      </c>
      <c r="D17" t="s">
        <v>195</v>
      </c>
      <c r="E17" t="s">
        <v>195</v>
      </c>
      <c r="F17" t="s">
        <v>195</v>
      </c>
      <c r="G17" t="s">
        <v>195</v>
      </c>
      <c r="H17" t="s">
        <v>195</v>
      </c>
      <c r="I17" t="s">
        <v>195</v>
      </c>
      <c r="K17" t="str">
        <f t="shared" si="1"/>
        <v>NA</v>
      </c>
      <c r="L17" t="str">
        <f t="shared" si="0"/>
        <v>NA</v>
      </c>
      <c r="M17" t="str">
        <f t="shared" si="0"/>
        <v>NA</v>
      </c>
      <c r="N17" t="str">
        <f t="shared" si="0"/>
        <v>NA</v>
      </c>
      <c r="O17" t="str">
        <f t="shared" si="0"/>
        <v>NA</v>
      </c>
      <c r="P17" t="str">
        <f t="shared" si="0"/>
        <v>NA</v>
      </c>
      <c r="S17" t="s">
        <v>242</v>
      </c>
      <c r="T17" t="s">
        <v>275</v>
      </c>
      <c r="U17" t="s">
        <v>275</v>
      </c>
      <c r="V17" t="s">
        <v>275</v>
      </c>
      <c r="W17" t="s">
        <v>275</v>
      </c>
      <c r="Z17" t="s">
        <v>242</v>
      </c>
      <c r="AA17" t="s">
        <v>275</v>
      </c>
    </row>
    <row r="18" spans="2:27" x14ac:dyDescent="0.2">
      <c r="B18" t="s">
        <v>243</v>
      </c>
      <c r="D18">
        <v>0.27300000000000002</v>
      </c>
      <c r="E18">
        <v>-0.14299999999999999</v>
      </c>
      <c r="F18">
        <v>0</v>
      </c>
      <c r="G18">
        <v>0.57099999999999995</v>
      </c>
      <c r="H18" t="s">
        <v>195</v>
      </c>
      <c r="I18">
        <v>1</v>
      </c>
      <c r="K18" t="str">
        <f t="shared" si="1"/>
        <v>NA</v>
      </c>
      <c r="L18">
        <f t="shared" ref="L18:L35" si="2">IF(OR(E18="NA",E18&gt;0,E18=0,E18=-1),"NA",(-1/(2*E18))-(E18/(1+E18)))</f>
        <v>3.6633646400274174</v>
      </c>
      <c r="M18" t="str">
        <f t="shared" ref="M18:M35" si="3">IF(OR(F18="NA",F18&gt;0,F18=0,F18=-1),"NA",(-1/(2*F18))-(F18/(1+F18)))</f>
        <v>NA</v>
      </c>
      <c r="N18" t="str">
        <f t="shared" ref="N18:N35" si="4">IF(OR(G18="NA",G18&gt;0,G18=0,G18=-1),"NA",(-1/(2*G18))-(G18/(1+G18)))</f>
        <v>NA</v>
      </c>
      <c r="O18" t="str">
        <f t="shared" ref="O18:O35" si="5">IF(OR(H18="NA",H18&gt;0,H18=0,H18=-1),"NA",(-1/(2*H18))-(H18/(1+H18)))</f>
        <v>NA</v>
      </c>
      <c r="P18" t="str">
        <f t="shared" ref="P18:P35" si="6">IF(OR(I18="NA",I18&gt;0,I18=0,I18=-1),"NA",(-1/(2*I18))-(I18/(1+I18)))</f>
        <v>NA</v>
      </c>
      <c r="S18" t="s">
        <v>243</v>
      </c>
      <c r="T18" t="s">
        <v>275</v>
      </c>
      <c r="U18" t="s">
        <v>275</v>
      </c>
      <c r="V18" t="s">
        <v>275</v>
      </c>
      <c r="W18" t="s">
        <v>275</v>
      </c>
      <c r="Z18" t="s">
        <v>243</v>
      </c>
      <c r="AA18">
        <v>32.799999999999997</v>
      </c>
    </row>
    <row r="19" spans="2:27" x14ac:dyDescent="0.2">
      <c r="B19" t="s">
        <v>244</v>
      </c>
      <c r="D19" t="s">
        <v>195</v>
      </c>
      <c r="E19">
        <v>1</v>
      </c>
      <c r="F19">
        <v>1</v>
      </c>
      <c r="G19" t="s">
        <v>195</v>
      </c>
      <c r="H19">
        <v>1</v>
      </c>
      <c r="I19" t="s">
        <v>195</v>
      </c>
      <c r="K19" t="str">
        <f t="shared" si="1"/>
        <v>NA</v>
      </c>
      <c r="L19" t="str">
        <f t="shared" si="2"/>
        <v>NA</v>
      </c>
      <c r="M19" t="str">
        <f t="shared" si="3"/>
        <v>NA</v>
      </c>
      <c r="N19" t="str">
        <f t="shared" si="4"/>
        <v>NA</v>
      </c>
      <c r="O19" t="str">
        <f t="shared" si="5"/>
        <v>NA</v>
      </c>
      <c r="P19" t="str">
        <f t="shared" si="6"/>
        <v>NA</v>
      </c>
      <c r="S19" t="s">
        <v>244</v>
      </c>
      <c r="T19" t="s">
        <v>275</v>
      </c>
      <c r="U19" t="s">
        <v>275</v>
      </c>
      <c r="V19" t="s">
        <v>275</v>
      </c>
      <c r="W19" t="s">
        <v>275</v>
      </c>
      <c r="Z19" t="s">
        <v>244</v>
      </c>
      <c r="AA19" t="s">
        <v>275</v>
      </c>
    </row>
    <row r="20" spans="2:27" x14ac:dyDescent="0.2">
      <c r="B20" t="s">
        <v>245</v>
      </c>
      <c r="D20" t="s">
        <v>195</v>
      </c>
      <c r="E20" t="s">
        <v>195</v>
      </c>
      <c r="F20" t="s">
        <v>195</v>
      </c>
      <c r="G20" t="s">
        <v>195</v>
      </c>
      <c r="H20" t="s">
        <v>195</v>
      </c>
      <c r="I20" t="s">
        <v>195</v>
      </c>
      <c r="K20" t="str">
        <f t="shared" si="1"/>
        <v>NA</v>
      </c>
      <c r="L20" t="str">
        <f t="shared" si="2"/>
        <v>NA</v>
      </c>
      <c r="M20" t="str">
        <f t="shared" si="3"/>
        <v>NA</v>
      </c>
      <c r="N20" t="str">
        <f t="shared" si="4"/>
        <v>NA</v>
      </c>
      <c r="O20" t="str">
        <f t="shared" si="5"/>
        <v>NA</v>
      </c>
      <c r="P20" t="str">
        <f t="shared" si="6"/>
        <v>NA</v>
      </c>
      <c r="S20" t="s">
        <v>245</v>
      </c>
      <c r="T20" t="s">
        <v>275</v>
      </c>
      <c r="U20" t="s">
        <v>275</v>
      </c>
      <c r="V20" t="s">
        <v>275</v>
      </c>
      <c r="W20" t="s">
        <v>275</v>
      </c>
      <c r="Z20" t="s">
        <v>245</v>
      </c>
      <c r="AA20" t="s">
        <v>275</v>
      </c>
    </row>
    <row r="21" spans="2:27" x14ac:dyDescent="0.2">
      <c r="B21" t="s">
        <v>246</v>
      </c>
      <c r="D21">
        <v>1</v>
      </c>
      <c r="E21">
        <v>0</v>
      </c>
      <c r="F21">
        <v>0</v>
      </c>
      <c r="G21">
        <v>0</v>
      </c>
      <c r="H21">
        <v>0</v>
      </c>
      <c r="I21">
        <v>-0.14299999999999999</v>
      </c>
      <c r="K21" t="str">
        <f t="shared" si="1"/>
        <v>NA</v>
      </c>
      <c r="L21" t="str">
        <f t="shared" si="2"/>
        <v>NA</v>
      </c>
      <c r="M21" t="str">
        <f t="shared" si="3"/>
        <v>NA</v>
      </c>
      <c r="N21" t="str">
        <f t="shared" si="4"/>
        <v>NA</v>
      </c>
      <c r="O21" t="str">
        <f t="shared" si="5"/>
        <v>NA</v>
      </c>
      <c r="P21">
        <f t="shared" si="6"/>
        <v>3.6633646400274174</v>
      </c>
      <c r="S21" t="s">
        <v>246</v>
      </c>
      <c r="T21" t="s">
        <v>275</v>
      </c>
      <c r="U21" t="s">
        <v>275</v>
      </c>
      <c r="V21" t="s">
        <v>275</v>
      </c>
      <c r="W21" t="s">
        <v>275</v>
      </c>
      <c r="Z21" t="s">
        <v>246</v>
      </c>
      <c r="AA21" t="s">
        <v>275</v>
      </c>
    </row>
    <row r="22" spans="2:27" x14ac:dyDescent="0.2">
      <c r="B22" t="s">
        <v>247</v>
      </c>
      <c r="D22">
        <v>0</v>
      </c>
      <c r="E22">
        <v>1</v>
      </c>
      <c r="F22">
        <v>0</v>
      </c>
      <c r="G22" t="s">
        <v>195</v>
      </c>
      <c r="H22" t="s">
        <v>195</v>
      </c>
      <c r="I22">
        <v>-0.14299999999999999</v>
      </c>
      <c r="K22" t="str">
        <f t="shared" si="1"/>
        <v>NA</v>
      </c>
      <c r="L22" t="str">
        <f t="shared" si="2"/>
        <v>NA</v>
      </c>
      <c r="M22" t="str">
        <f t="shared" si="3"/>
        <v>NA</v>
      </c>
      <c r="N22" t="str">
        <f t="shared" si="4"/>
        <v>NA</v>
      </c>
      <c r="O22" t="str">
        <f t="shared" si="5"/>
        <v>NA</v>
      </c>
      <c r="P22">
        <f t="shared" si="6"/>
        <v>3.6633646400274174</v>
      </c>
      <c r="S22" t="s">
        <v>247</v>
      </c>
      <c r="T22" t="s">
        <v>275</v>
      </c>
      <c r="U22" t="s">
        <v>275</v>
      </c>
      <c r="V22" t="s">
        <v>275</v>
      </c>
      <c r="W22" t="s">
        <v>275</v>
      </c>
      <c r="Z22" t="s">
        <v>247</v>
      </c>
      <c r="AA22" t="s">
        <v>275</v>
      </c>
    </row>
    <row r="23" spans="2:27" x14ac:dyDescent="0.2">
      <c r="B23" t="s">
        <v>248</v>
      </c>
      <c r="D23" t="s">
        <v>195</v>
      </c>
      <c r="E23" t="s">
        <v>195</v>
      </c>
      <c r="F23" t="s">
        <v>195</v>
      </c>
      <c r="G23" t="s">
        <v>195</v>
      </c>
      <c r="H23" t="s">
        <v>195</v>
      </c>
      <c r="I23" t="s">
        <v>195</v>
      </c>
      <c r="K23" t="str">
        <f t="shared" si="1"/>
        <v>NA</v>
      </c>
      <c r="L23" t="str">
        <f t="shared" si="2"/>
        <v>NA</v>
      </c>
      <c r="M23" t="str">
        <f t="shared" si="3"/>
        <v>NA</v>
      </c>
      <c r="N23" t="str">
        <f t="shared" si="4"/>
        <v>NA</v>
      </c>
      <c r="O23" t="str">
        <f t="shared" si="5"/>
        <v>NA</v>
      </c>
      <c r="P23" t="str">
        <f t="shared" si="6"/>
        <v>NA</v>
      </c>
      <c r="S23" t="s">
        <v>248</v>
      </c>
      <c r="T23" t="s">
        <v>275</v>
      </c>
      <c r="U23" t="s">
        <v>275</v>
      </c>
      <c r="V23" t="s">
        <v>275</v>
      </c>
      <c r="W23" t="s">
        <v>275</v>
      </c>
      <c r="Z23" t="s">
        <v>248</v>
      </c>
      <c r="AA23" t="s">
        <v>275</v>
      </c>
    </row>
    <row r="24" spans="2:27" x14ac:dyDescent="0.2">
      <c r="B24" t="s">
        <v>249</v>
      </c>
      <c r="D24" t="s">
        <v>195</v>
      </c>
      <c r="E24" t="s">
        <v>195</v>
      </c>
      <c r="F24" t="s">
        <v>195</v>
      </c>
      <c r="G24" t="s">
        <v>195</v>
      </c>
      <c r="H24" t="s">
        <v>195</v>
      </c>
      <c r="I24" t="s">
        <v>195</v>
      </c>
      <c r="K24" t="str">
        <f t="shared" si="1"/>
        <v>NA</v>
      </c>
      <c r="L24" t="str">
        <f t="shared" si="2"/>
        <v>NA</v>
      </c>
      <c r="M24" t="str">
        <f t="shared" si="3"/>
        <v>NA</v>
      </c>
      <c r="N24" t="str">
        <f t="shared" si="4"/>
        <v>NA</v>
      </c>
      <c r="O24" t="str">
        <f t="shared" si="5"/>
        <v>NA</v>
      </c>
      <c r="P24" t="str">
        <f t="shared" si="6"/>
        <v>NA</v>
      </c>
      <c r="S24" t="s">
        <v>249</v>
      </c>
      <c r="T24" t="s">
        <v>275</v>
      </c>
      <c r="U24" t="s">
        <v>275</v>
      </c>
      <c r="V24" t="s">
        <v>275</v>
      </c>
      <c r="W24" t="s">
        <v>275</v>
      </c>
      <c r="Z24" t="s">
        <v>249</v>
      </c>
      <c r="AA24" t="s">
        <v>275</v>
      </c>
    </row>
    <row r="25" spans="2:27" x14ac:dyDescent="0.2">
      <c r="B25" t="s">
        <v>250</v>
      </c>
      <c r="D25">
        <v>-0.14299999999999999</v>
      </c>
      <c r="E25">
        <v>-0.5</v>
      </c>
      <c r="F25">
        <v>0</v>
      </c>
      <c r="G25">
        <v>-0.5</v>
      </c>
      <c r="H25">
        <v>0</v>
      </c>
      <c r="I25">
        <v>-0.125</v>
      </c>
      <c r="K25">
        <f t="shared" si="1"/>
        <v>3.6633646400274174</v>
      </c>
      <c r="L25">
        <f t="shared" si="2"/>
        <v>2</v>
      </c>
      <c r="M25" t="str">
        <f t="shared" si="3"/>
        <v>NA</v>
      </c>
      <c r="N25">
        <f t="shared" si="4"/>
        <v>2</v>
      </c>
      <c r="O25" t="str">
        <f t="shared" si="5"/>
        <v>NA</v>
      </c>
      <c r="P25">
        <f t="shared" si="6"/>
        <v>4.1428571428571432</v>
      </c>
      <c r="S25" t="s">
        <v>250</v>
      </c>
      <c r="T25" t="s">
        <v>275</v>
      </c>
      <c r="U25" t="s">
        <v>275</v>
      </c>
      <c r="V25" t="s">
        <v>275</v>
      </c>
      <c r="W25" t="s">
        <v>275</v>
      </c>
      <c r="Z25" t="s">
        <v>250</v>
      </c>
      <c r="AA25" t="s">
        <v>275</v>
      </c>
    </row>
    <row r="26" spans="2:27" x14ac:dyDescent="0.2">
      <c r="B26" t="s">
        <v>251</v>
      </c>
      <c r="D26">
        <v>0</v>
      </c>
      <c r="E26">
        <v>-0.14299999999999999</v>
      </c>
      <c r="F26">
        <v>0</v>
      </c>
      <c r="G26">
        <v>-0.33300000000000002</v>
      </c>
      <c r="H26" t="s">
        <v>195</v>
      </c>
      <c r="I26">
        <v>0.5</v>
      </c>
      <c r="K26" t="str">
        <f t="shared" si="1"/>
        <v>NA</v>
      </c>
      <c r="L26">
        <f t="shared" si="2"/>
        <v>3.6633646400274174</v>
      </c>
      <c r="M26" t="str">
        <f t="shared" si="3"/>
        <v>NA</v>
      </c>
      <c r="N26">
        <f t="shared" si="4"/>
        <v>2.0007518763140952</v>
      </c>
      <c r="O26" t="str">
        <f t="shared" si="5"/>
        <v>NA</v>
      </c>
      <c r="P26" t="str">
        <f t="shared" si="6"/>
        <v>NA</v>
      </c>
      <c r="S26" t="s">
        <v>251</v>
      </c>
      <c r="T26" t="s">
        <v>275</v>
      </c>
      <c r="U26" t="s">
        <v>275</v>
      </c>
      <c r="V26" t="s">
        <v>275</v>
      </c>
      <c r="W26" t="s">
        <v>275</v>
      </c>
      <c r="Z26" t="s">
        <v>251</v>
      </c>
      <c r="AA26" t="s">
        <v>275</v>
      </c>
    </row>
    <row r="27" spans="2:27" x14ac:dyDescent="0.2">
      <c r="B27" t="s">
        <v>252</v>
      </c>
      <c r="D27" t="s">
        <v>195</v>
      </c>
      <c r="E27">
        <v>0.33300000000000002</v>
      </c>
      <c r="F27" t="s">
        <v>195</v>
      </c>
      <c r="G27">
        <v>0</v>
      </c>
      <c r="H27">
        <v>0</v>
      </c>
      <c r="I27">
        <v>-0.33300000000000002</v>
      </c>
      <c r="K27" t="str">
        <f t="shared" si="1"/>
        <v>NA</v>
      </c>
      <c r="L27" t="str">
        <f t="shared" si="2"/>
        <v>NA</v>
      </c>
      <c r="M27" t="str">
        <f t="shared" si="3"/>
        <v>NA</v>
      </c>
      <c r="N27" t="str">
        <f t="shared" si="4"/>
        <v>NA</v>
      </c>
      <c r="O27" t="str">
        <f t="shared" si="5"/>
        <v>NA</v>
      </c>
      <c r="P27">
        <f t="shared" si="6"/>
        <v>2.0007518763140952</v>
      </c>
      <c r="S27" t="s">
        <v>252</v>
      </c>
      <c r="T27" t="s">
        <v>275</v>
      </c>
      <c r="U27" t="s">
        <v>275</v>
      </c>
      <c r="V27" t="s">
        <v>275</v>
      </c>
      <c r="W27" t="s">
        <v>275</v>
      </c>
      <c r="Z27" t="s">
        <v>252</v>
      </c>
      <c r="AA27" t="s">
        <v>275</v>
      </c>
    </row>
    <row r="28" spans="2:27" x14ac:dyDescent="0.2">
      <c r="B28" t="s">
        <v>253</v>
      </c>
      <c r="D28" t="s">
        <v>195</v>
      </c>
      <c r="E28" t="s">
        <v>195</v>
      </c>
      <c r="F28" t="s">
        <v>195</v>
      </c>
      <c r="G28" t="s">
        <v>195</v>
      </c>
      <c r="H28" t="s">
        <v>195</v>
      </c>
      <c r="I28" t="s">
        <v>195</v>
      </c>
      <c r="K28" t="str">
        <f t="shared" si="1"/>
        <v>NA</v>
      </c>
      <c r="L28" t="str">
        <f t="shared" si="2"/>
        <v>NA</v>
      </c>
      <c r="M28" t="str">
        <f t="shared" si="3"/>
        <v>NA</v>
      </c>
      <c r="N28" t="str">
        <f t="shared" si="4"/>
        <v>NA</v>
      </c>
      <c r="O28" t="str">
        <f t="shared" si="5"/>
        <v>NA</v>
      </c>
      <c r="P28" t="str">
        <f t="shared" si="6"/>
        <v>NA</v>
      </c>
      <c r="S28" t="s">
        <v>253</v>
      </c>
      <c r="T28" t="s">
        <v>275</v>
      </c>
      <c r="U28" t="s">
        <v>275</v>
      </c>
      <c r="V28" t="s">
        <v>275</v>
      </c>
      <c r="W28" t="s">
        <v>275</v>
      </c>
      <c r="Z28" t="s">
        <v>253</v>
      </c>
      <c r="AA28" t="s">
        <v>275</v>
      </c>
    </row>
    <row r="29" spans="2:27" x14ac:dyDescent="0.2">
      <c r="B29" t="s">
        <v>254</v>
      </c>
      <c r="D29" t="s">
        <v>195</v>
      </c>
      <c r="E29">
        <v>0</v>
      </c>
      <c r="F29">
        <v>-0.33300000000000002</v>
      </c>
      <c r="G29" t="s">
        <v>195</v>
      </c>
      <c r="H29">
        <v>0</v>
      </c>
      <c r="I29">
        <v>0.5</v>
      </c>
      <c r="K29" t="str">
        <f t="shared" si="1"/>
        <v>NA</v>
      </c>
      <c r="L29" t="str">
        <f t="shared" si="2"/>
        <v>NA</v>
      </c>
      <c r="M29">
        <f t="shared" si="3"/>
        <v>2.0007518763140952</v>
      </c>
      <c r="N29" t="str">
        <f t="shared" si="4"/>
        <v>NA</v>
      </c>
      <c r="O29" t="str">
        <f t="shared" si="5"/>
        <v>NA</v>
      </c>
      <c r="P29" t="str">
        <f t="shared" si="6"/>
        <v>NA</v>
      </c>
      <c r="S29" t="s">
        <v>254</v>
      </c>
      <c r="T29" t="s">
        <v>275</v>
      </c>
      <c r="U29" t="s">
        <v>275</v>
      </c>
      <c r="V29" t="s">
        <v>275</v>
      </c>
      <c r="W29" t="s">
        <v>275</v>
      </c>
      <c r="Z29" t="s">
        <v>254</v>
      </c>
      <c r="AA29" t="s">
        <v>275</v>
      </c>
    </row>
    <row r="30" spans="2:27" x14ac:dyDescent="0.2">
      <c r="B30" t="s">
        <v>255</v>
      </c>
      <c r="D30">
        <v>-0.33300000000000002</v>
      </c>
      <c r="E30">
        <v>0.5</v>
      </c>
      <c r="F30" t="s">
        <v>195</v>
      </c>
      <c r="G30">
        <v>-0.33300000000000002</v>
      </c>
      <c r="H30" t="s">
        <v>195</v>
      </c>
      <c r="I30">
        <v>-0.33300000000000002</v>
      </c>
      <c r="K30">
        <f t="shared" si="1"/>
        <v>2.0007518763140952</v>
      </c>
      <c r="L30" t="str">
        <f t="shared" si="2"/>
        <v>NA</v>
      </c>
      <c r="M30" t="str">
        <f t="shared" si="3"/>
        <v>NA</v>
      </c>
      <c r="N30">
        <f t="shared" si="4"/>
        <v>2.0007518763140952</v>
      </c>
      <c r="O30" t="str">
        <f t="shared" si="5"/>
        <v>NA</v>
      </c>
      <c r="P30">
        <f t="shared" si="6"/>
        <v>2.0007518763140952</v>
      </c>
      <c r="S30" t="s">
        <v>255</v>
      </c>
      <c r="T30" t="s">
        <v>275</v>
      </c>
      <c r="U30" t="s">
        <v>275</v>
      </c>
      <c r="V30" t="s">
        <v>275</v>
      </c>
      <c r="W30" t="s">
        <v>275</v>
      </c>
      <c r="Z30" t="s">
        <v>255</v>
      </c>
      <c r="AA30" t="s">
        <v>275</v>
      </c>
    </row>
    <row r="31" spans="2:27" x14ac:dyDescent="0.2">
      <c r="B31" t="s">
        <v>256</v>
      </c>
      <c r="D31">
        <v>0.28499999999999998</v>
      </c>
      <c r="E31">
        <v>1.4E-2</v>
      </c>
      <c r="F31">
        <v>0.42399999999999999</v>
      </c>
      <c r="G31">
        <v>4.2999999999999997E-2</v>
      </c>
      <c r="H31">
        <v>0</v>
      </c>
      <c r="I31">
        <v>-0.26</v>
      </c>
      <c r="K31" t="str">
        <f t="shared" si="1"/>
        <v>NA</v>
      </c>
      <c r="L31" t="str">
        <f t="shared" si="2"/>
        <v>NA</v>
      </c>
      <c r="M31" t="str">
        <f t="shared" si="3"/>
        <v>NA</v>
      </c>
      <c r="N31" t="str">
        <f t="shared" si="4"/>
        <v>NA</v>
      </c>
      <c r="O31" t="str">
        <f t="shared" si="5"/>
        <v>NA</v>
      </c>
      <c r="P31">
        <f t="shared" si="6"/>
        <v>2.2744282744282742</v>
      </c>
      <c r="S31" t="s">
        <v>256</v>
      </c>
      <c r="T31" t="s">
        <v>275</v>
      </c>
      <c r="U31" t="s">
        <v>275</v>
      </c>
      <c r="V31" t="s">
        <v>275</v>
      </c>
      <c r="W31" t="s">
        <v>275</v>
      </c>
      <c r="Z31" t="s">
        <v>256</v>
      </c>
      <c r="AA31" t="s">
        <v>275</v>
      </c>
    </row>
    <row r="32" spans="2:27" x14ac:dyDescent="0.2">
      <c r="B32" t="s">
        <v>257</v>
      </c>
      <c r="D32">
        <v>0.442</v>
      </c>
      <c r="E32">
        <v>-0.28999999999999998</v>
      </c>
      <c r="F32">
        <v>0.25</v>
      </c>
      <c r="G32">
        <v>6.3E-2</v>
      </c>
      <c r="H32">
        <v>0</v>
      </c>
      <c r="I32">
        <v>-0.111</v>
      </c>
      <c r="K32" t="str">
        <f t="shared" si="1"/>
        <v>NA</v>
      </c>
      <c r="L32">
        <f t="shared" si="2"/>
        <v>2.1325886352598351</v>
      </c>
      <c r="M32" t="str">
        <f t="shared" si="3"/>
        <v>NA</v>
      </c>
      <c r="N32" t="str">
        <f t="shared" si="4"/>
        <v>NA</v>
      </c>
      <c r="O32" t="str">
        <f t="shared" si="5"/>
        <v>NA</v>
      </c>
      <c r="P32">
        <f t="shared" si="6"/>
        <v>4.6293638970804327</v>
      </c>
      <c r="S32" t="s">
        <v>257</v>
      </c>
      <c r="T32" t="s">
        <v>275</v>
      </c>
      <c r="U32" t="s">
        <v>275</v>
      </c>
      <c r="V32" t="s">
        <v>275</v>
      </c>
      <c r="W32" t="s">
        <v>275</v>
      </c>
      <c r="Z32" t="s">
        <v>257</v>
      </c>
      <c r="AA32">
        <v>2.9</v>
      </c>
    </row>
    <row r="33" spans="2:27" x14ac:dyDescent="0.2">
      <c r="B33" t="s">
        <v>258</v>
      </c>
      <c r="D33" t="s">
        <v>195</v>
      </c>
      <c r="E33" t="s">
        <v>195</v>
      </c>
      <c r="F33" t="s">
        <v>195</v>
      </c>
      <c r="G33" t="s">
        <v>195</v>
      </c>
      <c r="H33" t="s">
        <v>195</v>
      </c>
      <c r="I33" t="s">
        <v>195</v>
      </c>
      <c r="K33" t="str">
        <f t="shared" si="1"/>
        <v>NA</v>
      </c>
      <c r="L33" t="str">
        <f t="shared" si="2"/>
        <v>NA</v>
      </c>
      <c r="M33" t="str">
        <f t="shared" si="3"/>
        <v>NA</v>
      </c>
      <c r="N33" t="str">
        <f t="shared" si="4"/>
        <v>NA</v>
      </c>
      <c r="O33" t="str">
        <f t="shared" si="5"/>
        <v>NA</v>
      </c>
      <c r="P33" t="str">
        <f t="shared" si="6"/>
        <v>NA</v>
      </c>
      <c r="S33" t="s">
        <v>258</v>
      </c>
      <c r="T33" t="s">
        <v>275</v>
      </c>
      <c r="U33" t="s">
        <v>275</v>
      </c>
      <c r="V33" t="s">
        <v>275</v>
      </c>
      <c r="W33" t="s">
        <v>275</v>
      </c>
      <c r="Z33" t="s">
        <v>258</v>
      </c>
      <c r="AA33" t="s">
        <v>275</v>
      </c>
    </row>
    <row r="34" spans="2:27" x14ac:dyDescent="0.2">
      <c r="B34" t="s">
        <v>259</v>
      </c>
      <c r="D34">
        <v>-0.2</v>
      </c>
      <c r="E34">
        <v>0.625</v>
      </c>
      <c r="F34">
        <v>1</v>
      </c>
      <c r="G34">
        <v>1</v>
      </c>
      <c r="H34" t="s">
        <v>195</v>
      </c>
      <c r="I34">
        <v>-0.28599999999999998</v>
      </c>
      <c r="K34">
        <f t="shared" si="1"/>
        <v>2.75</v>
      </c>
      <c r="L34" t="str">
        <f t="shared" si="2"/>
        <v>NA</v>
      </c>
      <c r="M34" t="str">
        <f t="shared" si="3"/>
        <v>NA</v>
      </c>
      <c r="N34" t="str">
        <f t="shared" si="4"/>
        <v>NA</v>
      </c>
      <c r="O34" t="str">
        <f t="shared" si="5"/>
        <v>NA</v>
      </c>
      <c r="P34">
        <f t="shared" si="6"/>
        <v>2.1488119723413841</v>
      </c>
      <c r="S34" t="s">
        <v>259</v>
      </c>
      <c r="T34" t="s">
        <v>275</v>
      </c>
      <c r="U34" t="s">
        <v>275</v>
      </c>
      <c r="V34" t="s">
        <v>275</v>
      </c>
      <c r="W34" t="s">
        <v>275</v>
      </c>
      <c r="Z34" t="s">
        <v>259</v>
      </c>
      <c r="AA34" t="s">
        <v>275</v>
      </c>
    </row>
    <row r="35" spans="2:27" x14ac:dyDescent="0.2">
      <c r="B35" t="s">
        <v>260</v>
      </c>
      <c r="D35">
        <v>0.5</v>
      </c>
      <c r="E35">
        <v>0.4</v>
      </c>
      <c r="F35">
        <v>0</v>
      </c>
      <c r="G35">
        <v>0.57099999999999995</v>
      </c>
      <c r="H35">
        <v>0</v>
      </c>
      <c r="I35">
        <v>-0.2</v>
      </c>
      <c r="K35" t="str">
        <f t="shared" si="1"/>
        <v>NA</v>
      </c>
      <c r="L35" t="str">
        <f t="shared" si="2"/>
        <v>NA</v>
      </c>
      <c r="M35" t="str">
        <f t="shared" si="3"/>
        <v>NA</v>
      </c>
      <c r="N35" t="str">
        <f t="shared" si="4"/>
        <v>NA</v>
      </c>
      <c r="O35" t="str">
        <f t="shared" si="5"/>
        <v>NA</v>
      </c>
      <c r="P35">
        <f t="shared" si="6"/>
        <v>2.75</v>
      </c>
      <c r="S35" t="s">
        <v>260</v>
      </c>
      <c r="T35" t="s">
        <v>275</v>
      </c>
      <c r="U35" t="s">
        <v>275</v>
      </c>
      <c r="V35" t="s">
        <v>275</v>
      </c>
      <c r="W35" t="s">
        <v>275</v>
      </c>
      <c r="Z35" t="s">
        <v>260</v>
      </c>
      <c r="AA35">
        <v>25.8</v>
      </c>
    </row>
    <row r="37" spans="2:27" x14ac:dyDescent="0.2">
      <c r="L37" t="s">
        <v>277</v>
      </c>
      <c r="T37" t="s">
        <v>277</v>
      </c>
      <c r="AA37" t="s">
        <v>277</v>
      </c>
    </row>
    <row r="38" spans="2:27" x14ac:dyDescent="0.2">
      <c r="K38" t="s">
        <v>266</v>
      </c>
      <c r="L38">
        <f>AVERAGE(K2:P35)</f>
        <v>2.6946133079157466</v>
      </c>
      <c r="S38" t="s">
        <v>266</v>
      </c>
      <c r="T38">
        <f>AVERAGE(T2:W35)</f>
        <v>17.399999999999999</v>
      </c>
      <c r="Z38" t="s">
        <v>266</v>
      </c>
      <c r="AA38">
        <f>AVERAGE(AA2:AA35)</f>
        <v>90.314285714285688</v>
      </c>
    </row>
    <row r="39" spans="2:27" x14ac:dyDescent="0.2">
      <c r="K39" t="s">
        <v>280</v>
      </c>
      <c r="L39">
        <f>MIN(K2:P35)</f>
        <v>1.9208085033113695</v>
      </c>
      <c r="S39" t="s">
        <v>280</v>
      </c>
      <c r="T39">
        <v>17.399999999999999</v>
      </c>
      <c r="Z39" t="s">
        <v>280</v>
      </c>
      <c r="AA39">
        <f>MIN(AA2:AA35)</f>
        <v>2.9</v>
      </c>
    </row>
    <row r="40" spans="2:27" x14ac:dyDescent="0.2">
      <c r="K40" t="s">
        <v>281</v>
      </c>
      <c r="L40">
        <f>MAX(K2:P35)</f>
        <v>5.5946155055065949</v>
      </c>
      <c r="S40" t="s">
        <v>281</v>
      </c>
      <c r="T40">
        <v>17.399999999999999</v>
      </c>
      <c r="Z40" t="s">
        <v>281</v>
      </c>
      <c r="AA40">
        <f>MAX(AA2:AA35)</f>
        <v>528</v>
      </c>
    </row>
    <row r="41" spans="2:27" x14ac:dyDescent="0.2">
      <c r="K41" t="s">
        <v>282</v>
      </c>
      <c r="L41">
        <v>34</v>
      </c>
      <c r="S41" t="s">
        <v>282</v>
      </c>
      <c r="T41">
        <v>4</v>
      </c>
      <c r="Z41" t="s">
        <v>282</v>
      </c>
      <c r="AA41">
        <v>7</v>
      </c>
    </row>
    <row r="43" spans="2:27" x14ac:dyDescent="0.2">
      <c r="L43" t="s">
        <v>277</v>
      </c>
    </row>
    <row r="44" spans="2:27" x14ac:dyDescent="0.2">
      <c r="K44" t="s">
        <v>283</v>
      </c>
      <c r="L44">
        <f>(L38*L$41+T38*T$41+AA38*AA$41)/(L$41+T$41+AA$41)</f>
        <v>17.631485610425226</v>
      </c>
    </row>
    <row r="45" spans="2:27" x14ac:dyDescent="0.2">
      <c r="K45" t="s">
        <v>280</v>
      </c>
      <c r="L45">
        <f t="shared" ref="L45:L46" si="7">(L39*L$41+T39*T$41+AA39*AA$41)/(L$41+T$41+AA$41)</f>
        <v>3.4490553136130351</v>
      </c>
    </row>
    <row r="46" spans="2:27" x14ac:dyDescent="0.2">
      <c r="K46" t="s">
        <v>281</v>
      </c>
      <c r="L46">
        <f t="shared" si="7"/>
        <v>87.907042826382764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Biased dispersal</vt:lpstr>
      <vt:lpstr>LD</vt:lpstr>
      <vt:lpstr>FISFST</vt:lpstr>
      <vt:lpstr>SAD</vt:lpstr>
      <vt:lpstr>FISFSTZs</vt:lpstr>
      <vt:lpstr>SADZs</vt:lpstr>
      <vt:lpstr>MicroCheckerZs</vt:lpstr>
      <vt:lpstr>IsoldidtZs</vt:lpstr>
      <vt:lpstr>Ne</vt:lpstr>
      <vt:lpstr>Dispersion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demeeus</dc:creator>
  <cp:lastModifiedBy>Thierry De Meeûs</cp:lastModifiedBy>
  <dcterms:created xsi:type="dcterms:W3CDTF">2020-09-01T10:45:25Z</dcterms:created>
  <dcterms:modified xsi:type="dcterms:W3CDTF">2020-09-30T07:06:53Z</dcterms:modified>
</cp:coreProperties>
</file>